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4268" windowHeight="8100" activeTab="1"/>
  </bookViews>
  <sheets>
    <sheet name="7-11 лет" sheetId="6" r:id="rId1"/>
    <sheet name="12-18 лет" sheetId="7" r:id="rId2"/>
  </sheets>
  <calcPr calcId="144525"/>
</workbook>
</file>

<file path=xl/calcChain.xml><?xml version="1.0" encoding="utf-8"?>
<calcChain xmlns="http://schemas.openxmlformats.org/spreadsheetml/2006/main">
  <c r="G19" i="7" l="1"/>
  <c r="H19" i="7"/>
  <c r="I19" i="7"/>
  <c r="J19" i="7"/>
  <c r="G20" i="7"/>
  <c r="H20" i="7"/>
  <c r="I20" i="7"/>
  <c r="J20" i="7"/>
  <c r="G19" i="6"/>
  <c r="H19" i="6"/>
  <c r="I19" i="6"/>
  <c r="J19" i="6"/>
  <c r="G20" i="6"/>
  <c r="H20" i="6"/>
  <c r="I20" i="6"/>
  <c r="J20" i="6"/>
  <c r="E22" i="7" l="1"/>
  <c r="J15" i="7"/>
  <c r="J22" i="7" s="1"/>
  <c r="I15" i="7"/>
  <c r="I22" i="7" s="1"/>
  <c r="H15" i="7"/>
  <c r="H22" i="7" s="1"/>
  <c r="G15" i="7"/>
  <c r="G22" i="7" s="1"/>
  <c r="J13" i="7"/>
  <c r="I13" i="7"/>
  <c r="H13" i="7"/>
  <c r="G13" i="7"/>
  <c r="E13" i="7"/>
  <c r="E10" i="7"/>
  <c r="J7" i="7"/>
  <c r="I7" i="7"/>
  <c r="H7" i="7"/>
  <c r="G7" i="7"/>
  <c r="J5" i="7"/>
  <c r="I5" i="7"/>
  <c r="H5" i="7"/>
  <c r="H10" i="7" s="1"/>
  <c r="G5" i="7"/>
  <c r="G10" i="7" s="1"/>
  <c r="J10" i="7" l="1"/>
  <c r="I10" i="7"/>
  <c r="J7" i="6"/>
  <c r="I7" i="6"/>
  <c r="H7" i="6"/>
  <c r="G7" i="6"/>
  <c r="E13" i="6" l="1"/>
  <c r="H10" i="6" l="1"/>
  <c r="J13" i="6" l="1"/>
  <c r="I13" i="6"/>
  <c r="H13" i="6"/>
  <c r="G13" i="6"/>
  <c r="H23" i="6" l="1"/>
  <c r="I23" i="6"/>
  <c r="J23" i="6"/>
  <c r="G23" i="6"/>
  <c r="E23" i="6"/>
  <c r="I10" i="6"/>
  <c r="G10" i="6"/>
  <c r="J10" i="6"/>
  <c r="E10" i="6"/>
</calcChain>
</file>

<file path=xl/sharedStrings.xml><?xml version="1.0" encoding="utf-8"?>
<sst xmlns="http://schemas.openxmlformats.org/spreadsheetml/2006/main" count="120" uniqueCount="54">
  <si>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</si>
  <si>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</si>
  <si>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</si>
  <si>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</si>
  <si>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</si>
  <si>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</si>
  <si>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</si>
  <si>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</si>
  <si>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</si>
  <si>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</si>
  <si>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</si>
  <si>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</si>
  <si>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</si>
  <si>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</si>
  <si>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</si>
  <si>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</si>
  <si>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</si>
  <si>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</si>
  <si>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</si>
  <si>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</si>
  <si>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хлеб бел.</t>
  </si>
  <si>
    <t>хлеб черн.</t>
  </si>
  <si>
    <t xml:space="preserve">Хлеб ржаной </t>
  </si>
  <si>
    <t>напиток</t>
  </si>
  <si>
    <t>12-18 лет</t>
  </si>
  <si>
    <t xml:space="preserve">12-18 лет </t>
  </si>
  <si>
    <t>ОВЗ</t>
  </si>
  <si>
    <t>мучные изделия</t>
  </si>
  <si>
    <t>№108/2013</t>
  </si>
  <si>
    <t>№109/2013</t>
  </si>
  <si>
    <t>№457/2018</t>
  </si>
  <si>
    <t>Омлет с сыром</t>
  </si>
  <si>
    <t xml:space="preserve">Булочка дорожная </t>
  </si>
  <si>
    <t xml:space="preserve">Чай с лимоном </t>
  </si>
  <si>
    <t>№275/2018</t>
  </si>
  <si>
    <t>№565/2013</t>
  </si>
  <si>
    <t>№459/2018</t>
  </si>
  <si>
    <t>Суп-пюре из разных овощей</t>
  </si>
  <si>
    <t>№134/2021</t>
  </si>
  <si>
    <t xml:space="preserve">Чай с сахаром </t>
  </si>
  <si>
    <t>МАОУ "  Школа -гимназия № 1 "</t>
  </si>
  <si>
    <t>А,Б</t>
  </si>
  <si>
    <t>7-11 лет</t>
  </si>
  <si>
    <t>№564/2013</t>
  </si>
  <si>
    <t>Булочка "Домашняя"</t>
  </si>
  <si>
    <t>№106/2013</t>
  </si>
  <si>
    <t>Овощи натуральные</t>
  </si>
  <si>
    <t>№496/2018</t>
  </si>
  <si>
    <t>Напиток из шиповника</t>
  </si>
  <si>
    <t>№410/2013</t>
  </si>
  <si>
    <t xml:space="preserve">Фрикаделька из кур </t>
  </si>
  <si>
    <t>гарнир</t>
  </si>
  <si>
    <t>№202/2018</t>
  </si>
  <si>
    <t xml:space="preserve">Каша гречневая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</si>
</sst>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1" xfId="0" applyFont="1" applyBorder="1"/>
    <xf numFmtId="0" fontId="1" fillId="0" borderId="0" xfId="0" applyFont="1"/>
    <xf numFmtId="1" fontId="0" fillId="2" borderId="12" xfId="0" applyNumberFormat="1" applyFill="1" applyBorder="1" applyAlignment="1" applyProtection="1">
      <alignment horizontal="center"/>
      <protection locked="0"/>
    </xf>
    <xf numFmtId="0" fontId="2" fillId="0" borderId="11" xfId="0" applyFont="1" applyBorder="1"/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4" borderId="4" xfId="0" applyFill="1" applyBorder="1" applyProtection="1">
      <protection locked="0"/>
    </xf>
    <xf numFmtId="0" fontId="2" fillId="0" borderId="4" xfId="0" applyFont="1" applyBorder="1"/>
    <xf numFmtId="0" fontId="0" fillId="2" borderId="4" xfId="0" applyNumberFormat="1" applyFill="1" applyBorder="1" applyProtection="1">
      <protection locked="0"/>
    </xf>
    <xf numFmtId="0" fontId="0" fillId="0" borderId="9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Alignment="1" applyProtection="1">
      <alignment horizontal="center"/>
      <protection locked="0"/>
    </xf>
    <xf numFmtId="2" fontId="0" fillId="0" borderId="9" xfId="0" applyNumberFormat="1" applyFill="1" applyBorder="1" applyAlignment="1" applyProtection="1">
      <alignment horizontal="center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activeCell="F24" sqref="F24"/>
    </sheetView>
  </sheetViews>
  <sheetFormatPr defaultRowHeight="14.4" x14ac:dyDescent="0.3"/>
  <cols>
    <col min="1" max="1" width="13.33203125" customWidth="1"/>
    <col min="2" max="2" width="15.88671875" customWidth="1"/>
    <col min="3" max="3" width="12.109375" customWidth="1"/>
    <col min="4" max="4" width="29.109375" customWidth="1"/>
    <col min="5" max="5" width="10.6640625" customWidth="1"/>
    <col min="6" max="6" width="6.88671875" customWidth="1"/>
    <col min="7" max="7" width="13.33203125" customWidth="1"/>
    <col min="8" max="8" width="8.5546875" customWidth="1"/>
    <col min="9" max="9" width="9" customWidth="1"/>
    <col min="10" max="10" width="11.109375" customWidth="1"/>
  </cols>
  <sheetData>
    <row r="1" spans="1:11" x14ac:dyDescent="0.3">
      <c r="A1" t="s">
        <v>0</v>
      </c>
      <c r="B1" s="56" t="s">
        <v>40</v>
      </c>
      <c r="C1" s="57"/>
      <c r="D1" s="58"/>
      <c r="E1" t="s">
        <v>1</v>
      </c>
      <c r="F1" s="1" t="s">
        <v>41</v>
      </c>
      <c r="I1" t="s">
        <v>2</v>
      </c>
      <c r="J1" s="49">
        <v>10</v>
      </c>
    </row>
    <row r="2" spans="1:11" ht="15" thickBot="1" x14ac:dyDescent="0.35"/>
    <row r="3" spans="1:11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 ht="29.25" customHeight="1" thickBot="1" x14ac:dyDescent="0.35">
      <c r="A4" s="5" t="s">
        <v>13</v>
      </c>
      <c r="B4" s="9" t="s">
        <v>19</v>
      </c>
      <c r="C4" s="36" t="s">
        <v>34</v>
      </c>
      <c r="D4" s="6" t="s">
        <v>31</v>
      </c>
      <c r="E4" s="21">
        <v>170</v>
      </c>
      <c r="F4" s="7"/>
      <c r="G4" s="26">
        <v>341.41</v>
      </c>
      <c r="H4" s="26">
        <v>22.26</v>
      </c>
      <c r="I4" s="26">
        <v>26.53</v>
      </c>
      <c r="J4" s="27">
        <v>3.39</v>
      </c>
    </row>
    <row r="5" spans="1:11" s="41" customFormat="1" ht="12" customHeight="1" thickBot="1" x14ac:dyDescent="0.35">
      <c r="A5" s="8" t="s">
        <v>42</v>
      </c>
      <c r="B5" s="46" t="s">
        <v>27</v>
      </c>
      <c r="C5" s="36" t="s">
        <v>35</v>
      </c>
      <c r="D5" s="10" t="s">
        <v>32</v>
      </c>
      <c r="E5" s="22">
        <v>80</v>
      </c>
      <c r="F5" s="28"/>
      <c r="G5" s="22">
        <v>167.96</v>
      </c>
      <c r="H5" s="22">
        <v>3.08</v>
      </c>
      <c r="I5" s="22">
        <v>6.03</v>
      </c>
      <c r="J5" s="42">
        <v>25.35</v>
      </c>
    </row>
    <row r="6" spans="1:11" s="41" customFormat="1" ht="15" customHeight="1" x14ac:dyDescent="0.3">
      <c r="A6" s="40"/>
      <c r="B6" s="47" t="s">
        <v>23</v>
      </c>
      <c r="C6" s="36" t="s">
        <v>36</v>
      </c>
      <c r="D6" s="19" t="s">
        <v>33</v>
      </c>
      <c r="E6" s="21">
        <v>200</v>
      </c>
      <c r="F6" s="30"/>
      <c r="G6" s="30">
        <v>40.94</v>
      </c>
      <c r="H6" s="30">
        <v>0.06</v>
      </c>
      <c r="I6" s="30">
        <v>0.01</v>
      </c>
      <c r="J6" s="31">
        <v>10.16</v>
      </c>
    </row>
    <row r="7" spans="1:11" x14ac:dyDescent="0.3">
      <c r="A7" s="8"/>
      <c r="B7" s="9" t="s">
        <v>21</v>
      </c>
      <c r="C7" s="36" t="s">
        <v>29</v>
      </c>
      <c r="D7" s="10" t="s">
        <v>22</v>
      </c>
      <c r="E7" s="22">
        <v>50</v>
      </c>
      <c r="F7" s="28"/>
      <c r="G7" s="28">
        <f>62.34/30*50</f>
        <v>103.90000000000002</v>
      </c>
      <c r="H7" s="28">
        <f>1.47/30*50</f>
        <v>2.4500000000000002</v>
      </c>
      <c r="I7" s="28">
        <f>0.3/30*50</f>
        <v>0.5</v>
      </c>
      <c r="J7" s="29">
        <f>13.44/30*50</f>
        <v>22.400000000000002</v>
      </c>
    </row>
    <row r="8" spans="1:11" x14ac:dyDescent="0.3">
      <c r="A8" s="8"/>
      <c r="B8" s="48"/>
      <c r="C8" s="36"/>
      <c r="D8" s="10"/>
      <c r="E8" s="22"/>
      <c r="F8" s="11"/>
      <c r="G8" s="28"/>
      <c r="H8" s="28"/>
      <c r="I8" s="28"/>
      <c r="J8" s="29"/>
    </row>
    <row r="9" spans="1:11" x14ac:dyDescent="0.3">
      <c r="A9" s="8"/>
      <c r="B9" s="9"/>
      <c r="C9" s="36"/>
      <c r="D9" s="10"/>
      <c r="E9" s="22"/>
      <c r="F9" s="28"/>
      <c r="G9" s="28"/>
      <c r="H9" s="28"/>
      <c r="I9" s="28"/>
      <c r="J9" s="29"/>
    </row>
    <row r="10" spans="1:11" ht="15" thickBot="1" x14ac:dyDescent="0.35">
      <c r="A10" s="8"/>
      <c r="B10" s="13"/>
      <c r="C10" s="13"/>
      <c r="D10" s="14"/>
      <c r="E10" s="24">
        <f>SUM(E4:E9)</f>
        <v>500</v>
      </c>
      <c r="F10" s="25">
        <v>91.76</v>
      </c>
      <c r="G10" s="25">
        <f>SUM(G4:G9)</f>
        <v>654.20999999999992</v>
      </c>
      <c r="H10" s="25">
        <f>SUM(H4:H9)</f>
        <v>27.85</v>
      </c>
      <c r="I10" s="25">
        <f>SUM(I4:I9)</f>
        <v>33.07</v>
      </c>
      <c r="J10" s="32">
        <f>SUM(J4:J9)</f>
        <v>61.300000000000011</v>
      </c>
    </row>
    <row r="11" spans="1:11" ht="30" customHeight="1" thickBot="1" x14ac:dyDescent="0.35">
      <c r="A11" s="5" t="s">
        <v>15</v>
      </c>
      <c r="B11" s="50" t="s">
        <v>27</v>
      </c>
      <c r="C11" s="51" t="s">
        <v>43</v>
      </c>
      <c r="D11" s="52" t="s">
        <v>44</v>
      </c>
      <c r="E11" s="53">
        <v>60</v>
      </c>
      <c r="F11" s="54"/>
      <c r="G11" s="53">
        <v>255</v>
      </c>
      <c r="H11" s="53">
        <v>3.8</v>
      </c>
      <c r="I11" s="53">
        <v>10</v>
      </c>
      <c r="J11" s="55">
        <v>37</v>
      </c>
    </row>
    <row r="12" spans="1:11" x14ac:dyDescent="0.3">
      <c r="A12" s="8" t="s">
        <v>26</v>
      </c>
      <c r="B12" s="47" t="s">
        <v>23</v>
      </c>
      <c r="C12" s="36" t="s">
        <v>30</v>
      </c>
      <c r="D12" s="19" t="s">
        <v>39</v>
      </c>
      <c r="E12" s="21">
        <v>200</v>
      </c>
      <c r="F12" s="30"/>
      <c r="G12" s="30">
        <v>39.92</v>
      </c>
      <c r="H12" s="30">
        <v>0</v>
      </c>
      <c r="I12" s="30">
        <v>0</v>
      </c>
      <c r="J12" s="31">
        <v>9.98</v>
      </c>
      <c r="K12" s="39"/>
    </row>
    <row r="13" spans="1:11" ht="15" thickBot="1" x14ac:dyDescent="0.35">
      <c r="A13" s="12"/>
      <c r="B13" s="13"/>
      <c r="C13" s="13"/>
      <c r="D13" s="14"/>
      <c r="E13" s="24">
        <f>SUM(E11:E12)</f>
        <v>260</v>
      </c>
      <c r="F13" s="25">
        <v>31.6</v>
      </c>
      <c r="G13" s="24">
        <f>SUM(G11:G12)</f>
        <v>294.92</v>
      </c>
      <c r="H13" s="24">
        <f t="shared" ref="H13:J13" si="0">SUM(H11:H12)</f>
        <v>3.8</v>
      </c>
      <c r="I13" s="24">
        <f t="shared" si="0"/>
        <v>10</v>
      </c>
      <c r="J13" s="24">
        <f t="shared" si="0"/>
        <v>46.980000000000004</v>
      </c>
      <c r="K13" s="39"/>
    </row>
    <row r="14" spans="1:11" x14ac:dyDescent="0.3">
      <c r="A14" s="8" t="s">
        <v>16</v>
      </c>
      <c r="B14" s="15" t="s">
        <v>17</v>
      </c>
      <c r="C14" s="36" t="s">
        <v>45</v>
      </c>
      <c r="D14" s="16" t="s">
        <v>46</v>
      </c>
      <c r="E14" s="33">
        <v>60</v>
      </c>
      <c r="F14" s="17"/>
      <c r="G14" s="34">
        <v>12.84</v>
      </c>
      <c r="H14" s="34">
        <v>0.66</v>
      </c>
      <c r="I14" s="34">
        <v>0.12</v>
      </c>
      <c r="J14" s="35">
        <v>2.2799999999999998</v>
      </c>
      <c r="K14" s="39"/>
    </row>
    <row r="15" spans="1:11" ht="28.5" customHeight="1" x14ac:dyDescent="0.3">
      <c r="A15" s="8" t="s">
        <v>42</v>
      </c>
      <c r="B15" s="9" t="s">
        <v>18</v>
      </c>
      <c r="C15" s="36" t="s">
        <v>38</v>
      </c>
      <c r="D15" s="10" t="s">
        <v>37</v>
      </c>
      <c r="E15" s="22">
        <v>200</v>
      </c>
      <c r="F15" s="11"/>
      <c r="G15" s="28">
        <v>82.37</v>
      </c>
      <c r="H15" s="28">
        <v>2.4300000000000002</v>
      </c>
      <c r="I15" s="28">
        <v>3.82</v>
      </c>
      <c r="J15" s="29">
        <v>9.58</v>
      </c>
    </row>
    <row r="16" spans="1:11" ht="33" customHeight="1" x14ac:dyDescent="0.3">
      <c r="A16" s="8"/>
      <c r="B16" s="9" t="s">
        <v>19</v>
      </c>
      <c r="C16" s="36" t="s">
        <v>49</v>
      </c>
      <c r="D16" s="10" t="s">
        <v>50</v>
      </c>
      <c r="E16" s="22">
        <v>90</v>
      </c>
      <c r="F16" s="11"/>
      <c r="G16" s="44">
        <v>158.94</v>
      </c>
      <c r="H16" s="44">
        <v>17.940000000000001</v>
      </c>
      <c r="I16" s="44">
        <v>6.74</v>
      </c>
      <c r="J16" s="45">
        <v>6.63</v>
      </c>
    </row>
    <row r="17" spans="1:10" ht="33" customHeight="1" x14ac:dyDescent="0.3">
      <c r="A17" s="8"/>
      <c r="B17" s="47" t="s">
        <v>51</v>
      </c>
      <c r="C17" s="36" t="s">
        <v>52</v>
      </c>
      <c r="D17" s="10" t="s">
        <v>53</v>
      </c>
      <c r="E17" s="22">
        <v>170</v>
      </c>
      <c r="F17" s="11"/>
      <c r="G17" s="28">
        <v>326.64</v>
      </c>
      <c r="H17" s="28">
        <v>11.8</v>
      </c>
      <c r="I17" s="28">
        <v>7.6</v>
      </c>
      <c r="J17" s="29">
        <v>52.76</v>
      </c>
    </row>
    <row r="18" spans="1:10" ht="33" customHeight="1" x14ac:dyDescent="0.3">
      <c r="A18" s="8"/>
      <c r="B18" s="9" t="s">
        <v>23</v>
      </c>
      <c r="C18" s="36" t="s">
        <v>47</v>
      </c>
      <c r="D18" s="10" t="s">
        <v>48</v>
      </c>
      <c r="E18" s="22">
        <v>200</v>
      </c>
      <c r="F18" s="11"/>
      <c r="G18" s="28">
        <v>72.760000000000005</v>
      </c>
      <c r="H18" s="28">
        <v>0.68</v>
      </c>
      <c r="I18" s="28">
        <v>0.28000000000000003</v>
      </c>
      <c r="J18" s="29">
        <v>16.88</v>
      </c>
    </row>
    <row r="19" spans="1:10" x14ac:dyDescent="0.3">
      <c r="A19" s="8"/>
      <c r="B19" s="9" t="s">
        <v>20</v>
      </c>
      <c r="C19" s="36" t="s">
        <v>28</v>
      </c>
      <c r="D19" s="10" t="s">
        <v>14</v>
      </c>
      <c r="E19" s="22">
        <v>30</v>
      </c>
      <c r="F19" s="11"/>
      <c r="G19" s="28">
        <f>62.38/30*20</f>
        <v>41.586666666666673</v>
      </c>
      <c r="H19" s="28">
        <f>2.28/30*20</f>
        <v>1.52</v>
      </c>
      <c r="I19" s="28">
        <f>0.24/30*20</f>
        <v>0.16</v>
      </c>
      <c r="J19" s="29">
        <f>10.35/30*20</f>
        <v>6.8999999999999995</v>
      </c>
    </row>
    <row r="20" spans="1:10" x14ac:dyDescent="0.3">
      <c r="A20" s="8"/>
      <c r="B20" s="9" t="s">
        <v>21</v>
      </c>
      <c r="C20" s="36" t="s">
        <v>29</v>
      </c>
      <c r="D20" s="10" t="s">
        <v>22</v>
      </c>
      <c r="E20" s="22">
        <v>30</v>
      </c>
      <c r="F20" s="28"/>
      <c r="G20" s="28">
        <f>62.34/30*20</f>
        <v>41.56</v>
      </c>
      <c r="H20" s="28">
        <f>1.47/30*20</f>
        <v>0.98</v>
      </c>
      <c r="I20" s="28">
        <f>0.3/30*20</f>
        <v>0.2</v>
      </c>
      <c r="J20" s="29">
        <f>13.44/30*20</f>
        <v>8.9600000000000009</v>
      </c>
    </row>
    <row r="21" spans="1:10" x14ac:dyDescent="0.3">
      <c r="A21" s="8"/>
      <c r="B21" s="9"/>
      <c r="C21" s="36"/>
      <c r="D21" s="10"/>
      <c r="E21" s="22"/>
      <c r="F21" s="28"/>
      <c r="G21" s="28"/>
      <c r="H21" s="28"/>
      <c r="I21" s="28"/>
      <c r="J21" s="29"/>
    </row>
    <row r="22" spans="1:10" x14ac:dyDescent="0.3">
      <c r="A22" s="8"/>
      <c r="B22" s="18"/>
      <c r="C22" s="18"/>
      <c r="D22" s="19"/>
      <c r="E22" s="20"/>
      <c r="F22" s="37"/>
      <c r="G22" s="23"/>
      <c r="H22" s="23"/>
      <c r="I22" s="23"/>
      <c r="J22" s="38"/>
    </row>
    <row r="23" spans="1:10" ht="15" thickBot="1" x14ac:dyDescent="0.35">
      <c r="A23" s="12"/>
      <c r="B23" s="13"/>
      <c r="C23" s="13"/>
      <c r="D23" s="14"/>
      <c r="E23" s="24">
        <f>SUM(E14:E22)</f>
        <v>780</v>
      </c>
      <c r="F23" s="25">
        <v>91.76</v>
      </c>
      <c r="G23" s="24">
        <f>SUM(G14:G22)</f>
        <v>736.69666666666672</v>
      </c>
      <c r="H23" s="24">
        <f t="shared" ref="H23:J23" si="1">SUM(H14:H22)</f>
        <v>36.01</v>
      </c>
      <c r="I23" s="24">
        <f t="shared" si="1"/>
        <v>18.920000000000002</v>
      </c>
      <c r="J23" s="24">
        <f t="shared" si="1"/>
        <v>103.99000000000001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22" sqref="F22"/>
    </sheetView>
  </sheetViews>
  <sheetFormatPr defaultRowHeight="14.4" x14ac:dyDescent="0.3"/>
  <cols>
    <col min="1" max="1" width="12.88671875" customWidth="1"/>
    <col min="2" max="2" width="17" customWidth="1"/>
    <col min="3" max="3" width="12.109375" customWidth="1"/>
    <col min="4" max="4" width="28.44140625" customWidth="1"/>
    <col min="5" max="5" width="10.88671875" customWidth="1"/>
    <col min="6" max="6" width="6.44140625" customWidth="1"/>
    <col min="7" max="7" width="13.5546875" customWidth="1"/>
    <col min="8" max="8" width="9.5546875" customWidth="1"/>
    <col min="9" max="9" width="7.88671875" customWidth="1"/>
    <col min="10" max="10" width="11.6640625" customWidth="1"/>
  </cols>
  <sheetData>
    <row r="1" spans="1:10" x14ac:dyDescent="0.3">
      <c r="A1" t="s">
        <v>0</v>
      </c>
      <c r="B1" s="56" t="s">
        <v>40</v>
      </c>
      <c r="C1" s="57"/>
      <c r="D1" s="58"/>
      <c r="E1" t="s">
        <v>1</v>
      </c>
      <c r="F1" s="1" t="s">
        <v>41</v>
      </c>
      <c r="I1" t="s">
        <v>2</v>
      </c>
      <c r="J1" s="49">
        <v>10</v>
      </c>
    </row>
    <row r="2" spans="1:10" ht="15" thickBot="1" x14ac:dyDescent="0.35"/>
    <row r="3" spans="1:10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6.25" customHeight="1" thickBot="1" x14ac:dyDescent="0.35">
      <c r="A4" s="5" t="s">
        <v>13</v>
      </c>
      <c r="B4" s="9" t="s">
        <v>19</v>
      </c>
      <c r="C4" s="36" t="s">
        <v>34</v>
      </c>
      <c r="D4" s="6" t="s">
        <v>31</v>
      </c>
      <c r="E4" s="21">
        <v>170</v>
      </c>
      <c r="F4" s="7"/>
      <c r="G4" s="26">
        <v>341.41</v>
      </c>
      <c r="H4" s="26">
        <v>22.26</v>
      </c>
      <c r="I4" s="26">
        <v>26.53</v>
      </c>
      <c r="J4" s="27">
        <v>3.39</v>
      </c>
    </row>
    <row r="5" spans="1:10" s="41" customFormat="1" ht="12" customHeight="1" thickBot="1" x14ac:dyDescent="0.35">
      <c r="A5" s="43" t="s">
        <v>24</v>
      </c>
      <c r="B5" s="46" t="s">
        <v>27</v>
      </c>
      <c r="C5" s="36" t="s">
        <v>35</v>
      </c>
      <c r="D5" s="10" t="s">
        <v>32</v>
      </c>
      <c r="E5" s="22">
        <v>100</v>
      </c>
      <c r="F5" s="28"/>
      <c r="G5" s="22">
        <f>167.96/80*100</f>
        <v>209.95</v>
      </c>
      <c r="H5" s="22">
        <f>3.08/80*100</f>
        <v>3.85</v>
      </c>
      <c r="I5" s="22">
        <f>6.03/80*100</f>
        <v>7.5374999999999996</v>
      </c>
      <c r="J5" s="42">
        <f>25.35/80*100</f>
        <v>31.6875</v>
      </c>
    </row>
    <row r="6" spans="1:10" s="41" customFormat="1" ht="30.75" customHeight="1" x14ac:dyDescent="0.3">
      <c r="A6" s="40"/>
      <c r="B6" s="47" t="s">
        <v>23</v>
      </c>
      <c r="C6" s="36" t="s">
        <v>36</v>
      </c>
      <c r="D6" s="19" t="s">
        <v>33</v>
      </c>
      <c r="E6" s="21">
        <v>200</v>
      </c>
      <c r="F6" s="30"/>
      <c r="G6" s="30">
        <v>40.94</v>
      </c>
      <c r="H6" s="30">
        <v>0.06</v>
      </c>
      <c r="I6" s="30">
        <v>0.01</v>
      </c>
      <c r="J6" s="31">
        <v>10.16</v>
      </c>
    </row>
    <row r="7" spans="1:10" x14ac:dyDescent="0.3">
      <c r="A7" s="8"/>
      <c r="B7" s="9" t="s">
        <v>21</v>
      </c>
      <c r="C7" s="36" t="s">
        <v>29</v>
      </c>
      <c r="D7" s="10" t="s">
        <v>22</v>
      </c>
      <c r="E7" s="22">
        <v>50</v>
      </c>
      <c r="F7" s="28"/>
      <c r="G7" s="28">
        <f>62.34/30*50</f>
        <v>103.90000000000002</v>
      </c>
      <c r="H7" s="28">
        <f>1.47/30*50</f>
        <v>2.4500000000000002</v>
      </c>
      <c r="I7" s="28">
        <f>0.3/30*50</f>
        <v>0.5</v>
      </c>
      <c r="J7" s="29">
        <f>13.44/30*50</f>
        <v>22.400000000000002</v>
      </c>
    </row>
    <row r="8" spans="1:10" x14ac:dyDescent="0.3">
      <c r="A8" s="8"/>
      <c r="B8" s="48"/>
      <c r="C8" s="36"/>
      <c r="D8" s="10"/>
      <c r="E8" s="22"/>
      <c r="F8" s="11"/>
      <c r="G8" s="28"/>
      <c r="H8" s="28"/>
      <c r="I8" s="28"/>
      <c r="J8" s="29"/>
    </row>
    <row r="9" spans="1:10" x14ac:dyDescent="0.3">
      <c r="A9" s="8"/>
      <c r="B9" s="9"/>
      <c r="C9" s="36"/>
      <c r="D9" s="10"/>
      <c r="E9" s="22"/>
      <c r="F9" s="28"/>
      <c r="G9" s="28"/>
      <c r="H9" s="28"/>
      <c r="I9" s="28"/>
      <c r="J9" s="29"/>
    </row>
    <row r="10" spans="1:10" ht="15" thickBot="1" x14ac:dyDescent="0.35">
      <c r="A10" s="12"/>
      <c r="B10" s="13"/>
      <c r="C10" s="13"/>
      <c r="D10" s="14"/>
      <c r="E10" s="24">
        <f>SUM(E4:E9)</f>
        <v>520</v>
      </c>
      <c r="F10" s="25">
        <v>102.89</v>
      </c>
      <c r="G10" s="25">
        <f>SUM(G4:G9)</f>
        <v>696.19999999999993</v>
      </c>
      <c r="H10" s="25">
        <f t="shared" ref="H10:I10" si="0">SUM(H4:H9)</f>
        <v>28.62</v>
      </c>
      <c r="I10" s="25">
        <f t="shared" si="0"/>
        <v>34.577500000000001</v>
      </c>
      <c r="J10" s="32">
        <f>SUM(J4:J9)</f>
        <v>67.637500000000003</v>
      </c>
    </row>
    <row r="11" spans="1:10" ht="20.25" customHeight="1" thickBot="1" x14ac:dyDescent="0.35">
      <c r="A11" s="5" t="s">
        <v>15</v>
      </c>
      <c r="B11" s="50" t="s">
        <v>27</v>
      </c>
      <c r="C11" s="51" t="s">
        <v>43</v>
      </c>
      <c r="D11" s="52" t="s">
        <v>44</v>
      </c>
      <c r="E11" s="53">
        <v>60</v>
      </c>
      <c r="F11" s="54"/>
      <c r="G11" s="53">
        <v>255</v>
      </c>
      <c r="H11" s="53">
        <v>3.8</v>
      </c>
      <c r="I11" s="53">
        <v>10</v>
      </c>
      <c r="J11" s="55">
        <v>37</v>
      </c>
    </row>
    <row r="12" spans="1:10" ht="20.25" customHeight="1" x14ac:dyDescent="0.3">
      <c r="A12" s="8" t="s">
        <v>26</v>
      </c>
      <c r="B12" s="47" t="s">
        <v>23</v>
      </c>
      <c r="C12" s="36" t="s">
        <v>30</v>
      </c>
      <c r="D12" s="19" t="s">
        <v>39</v>
      </c>
      <c r="E12" s="21">
        <v>200</v>
      </c>
      <c r="F12" s="30"/>
      <c r="G12" s="30">
        <v>39.92</v>
      </c>
      <c r="H12" s="30">
        <v>0</v>
      </c>
      <c r="I12" s="30">
        <v>0</v>
      </c>
      <c r="J12" s="31">
        <v>9.98</v>
      </c>
    </row>
    <row r="13" spans="1:10" ht="17.25" customHeight="1" thickBot="1" x14ac:dyDescent="0.35">
      <c r="A13" s="12"/>
      <c r="B13" s="13"/>
      <c r="C13" s="13"/>
      <c r="D13" s="14"/>
      <c r="E13" s="24">
        <f>SUM(E11:E12)</f>
        <v>260</v>
      </c>
      <c r="F13" s="25">
        <v>31.6</v>
      </c>
      <c r="G13" s="24">
        <f>SUM(G11:G12)</f>
        <v>294.92</v>
      </c>
      <c r="H13" s="24">
        <f t="shared" ref="H13:J13" si="1">SUM(H11:H12)</f>
        <v>3.8</v>
      </c>
      <c r="I13" s="24">
        <f t="shared" si="1"/>
        <v>10</v>
      </c>
      <c r="J13" s="24">
        <f t="shared" si="1"/>
        <v>46.980000000000004</v>
      </c>
    </row>
    <row r="14" spans="1:10" ht="30" customHeight="1" x14ac:dyDescent="0.3">
      <c r="A14" s="8" t="s">
        <v>16</v>
      </c>
      <c r="B14" s="15" t="s">
        <v>17</v>
      </c>
      <c r="C14" s="36" t="s">
        <v>45</v>
      </c>
      <c r="D14" s="16" t="s">
        <v>46</v>
      </c>
      <c r="E14" s="33">
        <v>60</v>
      </c>
      <c r="F14" s="17"/>
      <c r="G14" s="34">
        <v>12.84</v>
      </c>
      <c r="H14" s="34">
        <v>0.66</v>
      </c>
      <c r="I14" s="34">
        <v>0.12</v>
      </c>
      <c r="J14" s="35">
        <v>2.2799999999999998</v>
      </c>
    </row>
    <row r="15" spans="1:10" ht="31.5" customHeight="1" x14ac:dyDescent="0.3">
      <c r="A15" s="8" t="s">
        <v>25</v>
      </c>
      <c r="B15" s="9" t="s">
        <v>18</v>
      </c>
      <c r="C15" s="36" t="s">
        <v>38</v>
      </c>
      <c r="D15" s="10" t="s">
        <v>37</v>
      </c>
      <c r="E15" s="22">
        <v>250</v>
      </c>
      <c r="F15" s="11"/>
      <c r="G15" s="28">
        <f>82.37/200*250</f>
        <v>102.96250000000001</v>
      </c>
      <c r="H15" s="28">
        <f>2.43/200*250</f>
        <v>3.0375000000000001</v>
      </c>
      <c r="I15" s="28">
        <f>3.82/200*250</f>
        <v>4.7749999999999995</v>
      </c>
      <c r="J15" s="29">
        <f>9.58/200*250</f>
        <v>11.975</v>
      </c>
    </row>
    <row r="16" spans="1:10" ht="33" customHeight="1" x14ac:dyDescent="0.3">
      <c r="A16" s="8"/>
      <c r="B16" s="9" t="s">
        <v>19</v>
      </c>
      <c r="C16" s="36" t="s">
        <v>49</v>
      </c>
      <c r="D16" s="10" t="s">
        <v>50</v>
      </c>
      <c r="E16" s="22">
        <v>100</v>
      </c>
      <c r="F16" s="11"/>
      <c r="G16" s="44">
        <v>176.6</v>
      </c>
      <c r="H16" s="44">
        <v>19.93</v>
      </c>
      <c r="I16" s="44">
        <v>7.49</v>
      </c>
      <c r="J16" s="45">
        <v>7.37</v>
      </c>
    </row>
    <row r="17" spans="1:10" ht="33" customHeight="1" x14ac:dyDescent="0.3">
      <c r="A17" s="8"/>
      <c r="B17" s="47" t="s">
        <v>51</v>
      </c>
      <c r="C17" s="36" t="s">
        <v>52</v>
      </c>
      <c r="D17" s="10" t="s">
        <v>53</v>
      </c>
      <c r="E17" s="22">
        <v>180</v>
      </c>
      <c r="F17" s="11"/>
      <c r="G17" s="28">
        <v>345.94</v>
      </c>
      <c r="H17" s="28">
        <v>12.48</v>
      </c>
      <c r="I17" s="28">
        <v>8.0500000000000007</v>
      </c>
      <c r="J17" s="29">
        <v>55.88</v>
      </c>
    </row>
    <row r="18" spans="1:10" x14ac:dyDescent="0.3">
      <c r="A18" s="8"/>
      <c r="B18" s="9" t="s">
        <v>23</v>
      </c>
      <c r="C18" s="36" t="s">
        <v>47</v>
      </c>
      <c r="D18" s="10" t="s">
        <v>48</v>
      </c>
      <c r="E18" s="22">
        <v>200</v>
      </c>
      <c r="F18" s="11"/>
      <c r="G18" s="28">
        <v>72.760000000000005</v>
      </c>
      <c r="H18" s="28">
        <v>0.68</v>
      </c>
      <c r="I18" s="28">
        <v>0.28000000000000003</v>
      </c>
      <c r="J18" s="29">
        <v>16.88</v>
      </c>
    </row>
    <row r="19" spans="1:10" x14ac:dyDescent="0.3">
      <c r="A19" s="8"/>
      <c r="B19" s="9" t="s">
        <v>20</v>
      </c>
      <c r="C19" s="36" t="s">
        <v>28</v>
      </c>
      <c r="D19" s="10" t="s">
        <v>14</v>
      </c>
      <c r="E19" s="22">
        <v>30</v>
      </c>
      <c r="F19" s="11"/>
      <c r="G19" s="28">
        <f>62.38</f>
        <v>62.38</v>
      </c>
      <c r="H19" s="28">
        <f>2.28</f>
        <v>2.2799999999999998</v>
      </c>
      <c r="I19" s="28">
        <f>0.24</f>
        <v>0.24</v>
      </c>
      <c r="J19" s="29">
        <f>10.35</f>
        <v>10.35</v>
      </c>
    </row>
    <row r="20" spans="1:10" x14ac:dyDescent="0.3">
      <c r="A20" s="8"/>
      <c r="B20" s="9" t="s">
        <v>21</v>
      </c>
      <c r="C20" s="36" t="s">
        <v>29</v>
      </c>
      <c r="D20" s="10" t="s">
        <v>22</v>
      </c>
      <c r="E20" s="22">
        <v>30</v>
      </c>
      <c r="F20" s="28"/>
      <c r="G20" s="28">
        <f>62.34</f>
        <v>62.34</v>
      </c>
      <c r="H20" s="28">
        <f>1.47</f>
        <v>1.47</v>
      </c>
      <c r="I20" s="28">
        <f>0.3</f>
        <v>0.3</v>
      </c>
      <c r="J20" s="29">
        <f>13.44</f>
        <v>13.44</v>
      </c>
    </row>
    <row r="21" spans="1:10" x14ac:dyDescent="0.3">
      <c r="A21" s="8"/>
      <c r="B21" s="18"/>
      <c r="C21" s="18"/>
      <c r="D21" s="19"/>
      <c r="E21" s="20"/>
      <c r="F21" s="37"/>
      <c r="G21" s="23"/>
      <c r="H21" s="23"/>
      <c r="I21" s="23"/>
      <c r="J21" s="38"/>
    </row>
    <row r="22" spans="1:10" ht="15" thickBot="1" x14ac:dyDescent="0.35">
      <c r="A22" s="12"/>
      <c r="B22" s="13"/>
      <c r="C22" s="13"/>
      <c r="D22" s="14"/>
      <c r="E22" s="24">
        <f>SUM(E14:E21)</f>
        <v>850</v>
      </c>
      <c r="F22" s="25">
        <v>102.89</v>
      </c>
      <c r="G22" s="24">
        <f>SUM(G14:G21)</f>
        <v>835.82249999999999</v>
      </c>
      <c r="H22" s="24">
        <f t="shared" ref="H22:J22" si="2">SUM(H14:H21)</f>
        <v>40.537500000000001</v>
      </c>
      <c r="I22" s="24">
        <f t="shared" si="2"/>
        <v>21.255000000000003</v>
      </c>
      <c r="J22" s="24">
        <f t="shared" si="2"/>
        <v>118.17499999999998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12-18 лет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Николай</cp:lastModifiedBy>
  <cp:lastPrinted>2022-09-12T11:09:25Z</cp:lastPrinted>
  <dcterms:created xsi:type="dcterms:W3CDTF">2021-05-20T08:28:34Z</dcterms:created>
  <dcterms:modified xsi:type="dcterms:W3CDTF">2023-04-02T17:09:14Z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