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Лариса\Сайт на\меню\"/>
    </mc:Choice>
  </mc:AlternateContent>
  <bookViews>
    <workbookView xWindow="0" yWindow="0" windowWidth="9585" windowHeight="3675"/>
  </bookViews>
  <sheets>
    <sheet name="7-11 лет" sheetId="6" r:id="rId1"/>
    <sheet name="12-18 лет" sheetId="7" r:id="rId2"/>
  </sheets>
  <calcPr calcId="162913"/>
</workbook>
</file>

<file path=xl/calcChain.xml><?xml version="1.0" encoding="utf-8"?>
<calcChain xmlns="http://schemas.openxmlformats.org/spreadsheetml/2006/main">
  <c r="J14" i="7" l="1"/>
  <c r="I14" i="7"/>
  <c r="H14" i="7"/>
  <c r="G14" i="7"/>
  <c r="J13" i="7"/>
  <c r="I13" i="7"/>
  <c r="H13" i="7"/>
  <c r="G13" i="7"/>
  <c r="J12" i="7"/>
  <c r="I12" i="7"/>
  <c r="H12" i="7"/>
  <c r="G12" i="7"/>
  <c r="J6" i="7"/>
  <c r="I6" i="7"/>
  <c r="H6" i="7"/>
  <c r="G6" i="7"/>
  <c r="J5" i="7"/>
  <c r="I5" i="7"/>
  <c r="H5" i="7"/>
  <c r="G5" i="7"/>
  <c r="J17" i="7"/>
  <c r="I17" i="7"/>
  <c r="H17" i="7"/>
  <c r="G17" i="7"/>
  <c r="J16" i="7"/>
  <c r="I16" i="7"/>
  <c r="H16" i="7"/>
  <c r="G16" i="7"/>
  <c r="J9" i="7"/>
  <c r="I9" i="7"/>
  <c r="H9" i="7"/>
  <c r="G9" i="7"/>
  <c r="J8" i="7"/>
  <c r="I8" i="7"/>
  <c r="H8" i="7"/>
  <c r="G8" i="7"/>
  <c r="H8" i="6"/>
  <c r="J9" i="6"/>
  <c r="I9" i="6"/>
  <c r="H9" i="6"/>
  <c r="G9" i="6"/>
  <c r="J8" i="6"/>
  <c r="I8" i="6"/>
  <c r="G8" i="6"/>
  <c r="J20" i="6" l="1"/>
  <c r="I20" i="6"/>
  <c r="H20" i="6"/>
  <c r="G20" i="6"/>
  <c r="J19" i="6"/>
  <c r="I19" i="6"/>
  <c r="H19" i="6"/>
  <c r="G19" i="6"/>
  <c r="H10" i="6" l="1"/>
  <c r="J19" i="7" l="1"/>
  <c r="G10" i="7"/>
  <c r="I19" i="7"/>
  <c r="H19" i="7"/>
  <c r="G19" i="7"/>
  <c r="E19" i="7"/>
  <c r="J10" i="7"/>
  <c r="I10" i="7"/>
  <c r="H10" i="7"/>
  <c r="E10" i="7"/>
  <c r="H23" i="6"/>
  <c r="I23" i="6"/>
  <c r="J23" i="6"/>
  <c r="G23" i="6"/>
  <c r="E23" i="6"/>
  <c r="I10" i="6"/>
  <c r="G10" i="6"/>
  <c r="J10" i="6"/>
  <c r="E10" i="6"/>
</calcChain>
</file>

<file path=xl/sharedStrings.xml><?xml version="1.0" encoding="utf-8"?>
<sst xmlns="http://schemas.openxmlformats.org/spreadsheetml/2006/main" count="115" uniqueCount="49">
  <si>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</si>
  <si>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</si>
  <si>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</si>
  <si>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</si>
  <si>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</si>
  <si>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</si>
  <si>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</si>
  <si>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</si>
  <si>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</si>
  <si>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</si>
  <si>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</si>
  <si>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</si>
  <si>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</si>
  <si>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</si>
  <si>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</si>
  <si>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</si>
  <si>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</si>
  <si>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</si>
  <si>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</si>
  <si>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</si>
  <si>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</si>
  <si>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</si>
  <si>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</si>
  <si>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</si>
  <si>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</si>
  <si>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</si>
  <si>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МАОУ "  Школа -гимназия № 1 "</t>
  </si>
  <si>
    <t>А,Б</t>
  </si>
  <si>
    <t>гарнир</t>
  </si>
  <si>
    <t>№108/2013</t>
  </si>
  <si>
    <t>№109/2013</t>
  </si>
  <si>
    <t>Салат из свеклы и моркови</t>
  </si>
  <si>
    <t>биточек рыбный</t>
  </si>
  <si>
    <t>пюре картофельное</t>
  </si>
  <si>
    <t>Чай с сахаром</t>
  </si>
  <si>
    <t>№27/2021</t>
  </si>
  <si>
    <t>№345/2013</t>
  </si>
  <si>
    <t>№377/2018</t>
  </si>
  <si>
    <t>№457/2018</t>
  </si>
  <si>
    <t>Салат из квашеной капусты с яблоками</t>
  </si>
  <si>
    <t>Суп картофельный с макаронными изделиями</t>
  </si>
  <si>
    <t>Котлеты "Школьные"</t>
  </si>
  <si>
    <t>Рис отварной</t>
  </si>
  <si>
    <t>Компот из кураги</t>
  </si>
  <si>
    <t>№ 10/2018</t>
  </si>
  <si>
    <t>№116/2018</t>
  </si>
  <si>
    <t>№347/2018</t>
  </si>
  <si>
    <t>№414/2013</t>
  </si>
  <si>
    <t>№494/2018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</si>
</sst>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19" workbookViewId="0">
      <selection activeCell="B11" sqref="B11:J13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3" t="s">
        <v>26</v>
      </c>
      <c r="C1" s="54"/>
      <c r="D1" s="55"/>
      <c r="E1" t="s">
        <v>1</v>
      </c>
      <c r="F1" s="1" t="s">
        <v>27</v>
      </c>
      <c r="I1" t="s">
        <v>2</v>
      </c>
      <c r="J1" s="52">
        <v>9</v>
      </c>
    </row>
    <row r="2" spans="1:11" ht="15.75" thickBot="1" x14ac:dyDescent="0.3"/>
    <row r="3" spans="1:11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29.25" customHeight="1" x14ac:dyDescent="0.25">
      <c r="A4" s="5" t="s">
        <v>13</v>
      </c>
      <c r="B4" s="15" t="s">
        <v>17</v>
      </c>
      <c r="C4" s="36" t="s">
        <v>35</v>
      </c>
      <c r="D4" s="6" t="s">
        <v>31</v>
      </c>
      <c r="E4" s="21">
        <v>60</v>
      </c>
      <c r="F4" s="7"/>
      <c r="G4" s="26">
        <v>91.67</v>
      </c>
      <c r="H4" s="26">
        <v>1.37</v>
      </c>
      <c r="I4" s="26">
        <v>6.09</v>
      </c>
      <c r="J4" s="27">
        <v>7.85</v>
      </c>
    </row>
    <row r="5" spans="1:11" s="41" customFormat="1" ht="12" customHeight="1" thickBot="1" x14ac:dyDescent="0.3">
      <c r="A5" s="40"/>
      <c r="B5" s="9" t="s">
        <v>19</v>
      </c>
      <c r="C5" s="36" t="s">
        <v>36</v>
      </c>
      <c r="D5" s="10" t="s">
        <v>32</v>
      </c>
      <c r="E5" s="22">
        <v>90</v>
      </c>
      <c r="F5" s="28"/>
      <c r="G5" s="22">
        <v>108.94</v>
      </c>
      <c r="H5" s="22">
        <v>13.62</v>
      </c>
      <c r="I5" s="22">
        <v>3.36</v>
      </c>
      <c r="J5" s="42">
        <v>6.06</v>
      </c>
    </row>
    <row r="6" spans="1:11" s="41" customFormat="1" ht="15" customHeight="1" thickBot="1" x14ac:dyDescent="0.3">
      <c r="A6" s="40"/>
      <c r="B6" s="9" t="s">
        <v>28</v>
      </c>
      <c r="C6" s="36" t="s">
        <v>37</v>
      </c>
      <c r="D6" s="19" t="s">
        <v>33</v>
      </c>
      <c r="E6" s="21">
        <v>150</v>
      </c>
      <c r="F6" s="30"/>
      <c r="G6" s="30">
        <v>199.53</v>
      </c>
      <c r="H6" s="30">
        <v>4.2699999999999996</v>
      </c>
      <c r="I6" s="30">
        <v>8</v>
      </c>
      <c r="J6" s="31">
        <v>27.62</v>
      </c>
    </row>
    <row r="7" spans="1:11" s="41" customFormat="1" ht="15" customHeight="1" x14ac:dyDescent="0.25">
      <c r="A7" s="40"/>
      <c r="B7" s="51" t="s">
        <v>23</v>
      </c>
      <c r="C7" s="36" t="s">
        <v>38</v>
      </c>
      <c r="D7" s="19" t="s">
        <v>34</v>
      </c>
      <c r="E7" s="21">
        <v>200</v>
      </c>
      <c r="F7" s="30"/>
      <c r="G7" s="30">
        <v>39.92</v>
      </c>
      <c r="H7" s="30">
        <v>0</v>
      </c>
      <c r="I7" s="30">
        <v>0</v>
      </c>
      <c r="J7" s="31">
        <v>9.98</v>
      </c>
    </row>
    <row r="8" spans="1:11" x14ac:dyDescent="0.25">
      <c r="A8" s="8"/>
      <c r="B8" s="50" t="s">
        <v>20</v>
      </c>
      <c r="C8" s="36" t="s">
        <v>29</v>
      </c>
      <c r="D8" s="10" t="s">
        <v>14</v>
      </c>
      <c r="E8" s="22">
        <v>20</v>
      </c>
      <c r="F8" s="11"/>
      <c r="G8" s="28">
        <f>62.38/30*20</f>
        <v>41.586666666666673</v>
      </c>
      <c r="H8" s="28">
        <f>2.28/30*20</f>
        <v>1.52</v>
      </c>
      <c r="I8" s="28">
        <f>0.24/30*20</f>
        <v>0.16</v>
      </c>
      <c r="J8" s="29">
        <f>10.35/30*20</f>
        <v>6.8999999999999995</v>
      </c>
    </row>
    <row r="9" spans="1:11" x14ac:dyDescent="0.25">
      <c r="A9" s="8"/>
      <c r="B9" s="9" t="s">
        <v>21</v>
      </c>
      <c r="C9" s="36" t="s">
        <v>30</v>
      </c>
      <c r="D9" s="10" t="s">
        <v>22</v>
      </c>
      <c r="E9" s="22">
        <v>20</v>
      </c>
      <c r="F9" s="28"/>
      <c r="G9" s="28">
        <f>62.34/30*20</f>
        <v>41.56</v>
      </c>
      <c r="H9" s="28">
        <f>1.47/30*20</f>
        <v>0.98</v>
      </c>
      <c r="I9" s="28">
        <f>0.3/30*20</f>
        <v>0.2</v>
      </c>
      <c r="J9" s="29">
        <f>13.44/30*20</f>
        <v>8.9600000000000009</v>
      </c>
    </row>
    <row r="10" spans="1:11" ht="15.75" thickBot="1" x14ac:dyDescent="0.3">
      <c r="A10" s="8"/>
      <c r="B10" s="13"/>
      <c r="C10" s="13"/>
      <c r="D10" s="14"/>
      <c r="E10" s="24">
        <f>SUM(E4:E9)</f>
        <v>540</v>
      </c>
      <c r="F10" s="25">
        <v>78.52</v>
      </c>
      <c r="G10" s="25">
        <f>SUM(G4:G9)</f>
        <v>523.20666666666671</v>
      </c>
      <c r="H10" s="25">
        <f>SUM(H4:H9)</f>
        <v>21.759999999999998</v>
      </c>
      <c r="I10" s="25">
        <f>SUM(I4:I9)</f>
        <v>17.809999999999999</v>
      </c>
      <c r="J10" s="32">
        <f>SUM(J4:J9)</f>
        <v>67.37</v>
      </c>
    </row>
    <row r="11" spans="1:11" ht="30" customHeight="1" thickBot="1" x14ac:dyDescent="0.3">
      <c r="A11" s="5" t="s">
        <v>15</v>
      </c>
      <c r="B11" s="46"/>
      <c r="C11" s="48"/>
      <c r="D11" s="6"/>
      <c r="E11" s="21"/>
      <c r="F11" s="26"/>
      <c r="G11" s="21"/>
      <c r="H11" s="21"/>
      <c r="I11" s="21"/>
      <c r="J11" s="49"/>
    </row>
    <row r="12" spans="1:11" x14ac:dyDescent="0.25">
      <c r="A12" s="8"/>
      <c r="B12" s="47"/>
      <c r="C12" s="36"/>
      <c r="D12" s="19"/>
      <c r="E12" s="21"/>
      <c r="F12" s="30"/>
      <c r="G12" s="30"/>
      <c r="H12" s="30"/>
      <c r="I12" s="30"/>
      <c r="J12" s="31"/>
      <c r="K12" s="39"/>
    </row>
    <row r="13" spans="1:11" ht="15.75" thickBot="1" x14ac:dyDescent="0.3">
      <c r="A13" s="12"/>
      <c r="B13" s="13"/>
      <c r="C13" s="13"/>
      <c r="D13" s="14"/>
      <c r="E13" s="24"/>
      <c r="F13" s="25"/>
      <c r="G13" s="24"/>
      <c r="H13" s="24"/>
      <c r="I13" s="24"/>
      <c r="J13" s="24"/>
      <c r="K13" s="39"/>
    </row>
    <row r="14" spans="1:11" ht="30" x14ac:dyDescent="0.25">
      <c r="A14" s="8" t="s">
        <v>16</v>
      </c>
      <c r="B14" s="15" t="s">
        <v>17</v>
      </c>
      <c r="C14" s="36" t="s">
        <v>44</v>
      </c>
      <c r="D14" s="16" t="s">
        <v>39</v>
      </c>
      <c r="E14" s="33">
        <v>60</v>
      </c>
      <c r="F14" s="17"/>
      <c r="G14" s="34">
        <v>49.49</v>
      </c>
      <c r="H14" s="34">
        <v>0.45</v>
      </c>
      <c r="I14" s="34">
        <v>3.73</v>
      </c>
      <c r="J14" s="35">
        <v>3.52</v>
      </c>
      <c r="K14" s="39"/>
    </row>
    <row r="15" spans="1:11" ht="28.5" customHeight="1" x14ac:dyDescent="0.25">
      <c r="A15" s="8"/>
      <c r="B15" s="9" t="s">
        <v>18</v>
      </c>
      <c r="C15" s="36" t="s">
        <v>45</v>
      </c>
      <c r="D15" s="10" t="s">
        <v>40</v>
      </c>
      <c r="E15" s="22">
        <v>200</v>
      </c>
      <c r="F15" s="11"/>
      <c r="G15" s="28">
        <v>97.34</v>
      </c>
      <c r="H15" s="28">
        <v>2.38</v>
      </c>
      <c r="I15" s="28">
        <v>2.52</v>
      </c>
      <c r="J15" s="29">
        <v>16.29</v>
      </c>
    </row>
    <row r="16" spans="1:11" ht="33" customHeight="1" x14ac:dyDescent="0.25">
      <c r="A16" s="8"/>
      <c r="B16" s="9" t="s">
        <v>19</v>
      </c>
      <c r="C16" s="36" t="s">
        <v>46</v>
      </c>
      <c r="D16" s="10" t="s">
        <v>41</v>
      </c>
      <c r="E16" s="22">
        <v>90</v>
      </c>
      <c r="F16" s="11"/>
      <c r="G16" s="44">
        <v>257.3</v>
      </c>
      <c r="H16" s="44">
        <v>17.57</v>
      </c>
      <c r="I16" s="44">
        <v>15.7</v>
      </c>
      <c r="J16" s="45">
        <v>11.43</v>
      </c>
    </row>
    <row r="17" spans="1:10" ht="33" customHeight="1" x14ac:dyDescent="0.25">
      <c r="A17" s="8"/>
      <c r="B17" s="9" t="s">
        <v>28</v>
      </c>
      <c r="C17" s="36" t="s">
        <v>47</v>
      </c>
      <c r="D17" s="10" t="s">
        <v>42</v>
      </c>
      <c r="E17" s="22">
        <v>150</v>
      </c>
      <c r="F17" s="11"/>
      <c r="G17" s="44">
        <v>190.01</v>
      </c>
      <c r="H17" s="44">
        <v>4.0519999999999996</v>
      </c>
      <c r="I17" s="44">
        <v>6.19</v>
      </c>
      <c r="J17" s="45">
        <v>29.52</v>
      </c>
    </row>
    <row r="18" spans="1:10" ht="33" customHeight="1" x14ac:dyDescent="0.25">
      <c r="A18" s="8"/>
      <c r="B18" s="47" t="s">
        <v>23</v>
      </c>
      <c r="C18" s="36" t="s">
        <v>48</v>
      </c>
      <c r="D18" s="10" t="s">
        <v>43</v>
      </c>
      <c r="E18" s="22">
        <v>200</v>
      </c>
      <c r="F18" s="11"/>
      <c r="G18" s="44">
        <v>85.42</v>
      </c>
      <c r="H18" s="44">
        <v>1.04</v>
      </c>
      <c r="I18" s="44">
        <v>0.06</v>
      </c>
      <c r="J18" s="45">
        <v>20.18</v>
      </c>
    </row>
    <row r="19" spans="1:10" x14ac:dyDescent="0.25">
      <c r="A19" s="8"/>
      <c r="B19" s="9" t="s">
        <v>20</v>
      </c>
      <c r="C19" s="36" t="s">
        <v>29</v>
      </c>
      <c r="D19" s="10" t="s">
        <v>14</v>
      </c>
      <c r="E19" s="22">
        <v>20</v>
      </c>
      <c r="F19" s="11"/>
      <c r="G19" s="28">
        <f>62.38/30*20</f>
        <v>41.586666666666673</v>
      </c>
      <c r="H19" s="28">
        <f>2.28/30*20</f>
        <v>1.52</v>
      </c>
      <c r="I19" s="28">
        <f>0.24/30*20</f>
        <v>0.16</v>
      </c>
      <c r="J19" s="29">
        <f>10.35/30*20</f>
        <v>6.8999999999999995</v>
      </c>
    </row>
    <row r="20" spans="1:10" x14ac:dyDescent="0.25">
      <c r="A20" s="8"/>
      <c r="B20" s="9" t="s">
        <v>21</v>
      </c>
      <c r="C20" s="36" t="s">
        <v>30</v>
      </c>
      <c r="D20" s="10" t="s">
        <v>22</v>
      </c>
      <c r="E20" s="22">
        <v>20</v>
      </c>
      <c r="F20" s="28"/>
      <c r="G20" s="28">
        <f>62.34/30*20</f>
        <v>41.56</v>
      </c>
      <c r="H20" s="28">
        <f>1.47/30*20</f>
        <v>0.98</v>
      </c>
      <c r="I20" s="28">
        <f>0.3/30*20</f>
        <v>0.2</v>
      </c>
      <c r="J20" s="29">
        <f>13.44/30*20</f>
        <v>8.9600000000000009</v>
      </c>
    </row>
    <row r="21" spans="1:10" x14ac:dyDescent="0.25">
      <c r="A21" s="8"/>
      <c r="B21" s="9"/>
      <c r="C21" s="36"/>
      <c r="D21" s="10"/>
      <c r="E21" s="22"/>
      <c r="F21" s="28"/>
      <c r="G21" s="28"/>
      <c r="H21" s="28"/>
      <c r="I21" s="28"/>
      <c r="J21" s="29"/>
    </row>
    <row r="22" spans="1:10" x14ac:dyDescent="0.25">
      <c r="A22" s="8"/>
      <c r="B22" s="18"/>
      <c r="C22" s="18"/>
      <c r="D22" s="19"/>
      <c r="E22" s="20"/>
      <c r="F22" s="37"/>
      <c r="G22" s="23"/>
      <c r="H22" s="23"/>
      <c r="I22" s="23"/>
      <c r="J22" s="38"/>
    </row>
    <row r="23" spans="1:10" ht="15.75" thickBot="1" x14ac:dyDescent="0.3">
      <c r="A23" s="12"/>
      <c r="B23" s="13"/>
      <c r="C23" s="13"/>
      <c r="D23" s="14"/>
      <c r="E23" s="24">
        <f>SUM(E14:E22)</f>
        <v>740</v>
      </c>
      <c r="F23" s="25">
        <v>78.52</v>
      </c>
      <c r="G23" s="24">
        <f>SUM(G14:G22)</f>
        <v>762.70666666666671</v>
      </c>
      <c r="H23" s="24">
        <f t="shared" ref="H23:J23" si="0">SUM(H14:H22)</f>
        <v>27.991999999999997</v>
      </c>
      <c r="I23" s="24">
        <f t="shared" si="0"/>
        <v>28.56</v>
      </c>
      <c r="J23" s="24">
        <f t="shared" si="0"/>
        <v>96.800000000000011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10" workbookViewId="0">
      <selection activeCell="J1" sqref="J1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</v>
      </c>
      <c r="F1" s="1" t="s">
        <v>27</v>
      </c>
      <c r="I1" t="s">
        <v>2</v>
      </c>
      <c r="J1" s="52">
        <v>9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25" customHeight="1" x14ac:dyDescent="0.25">
      <c r="A4" s="5" t="s">
        <v>13</v>
      </c>
      <c r="B4" s="15" t="s">
        <v>17</v>
      </c>
      <c r="C4" s="36" t="s">
        <v>35</v>
      </c>
      <c r="D4" s="6" t="s">
        <v>31</v>
      </c>
      <c r="E4" s="21">
        <v>60</v>
      </c>
      <c r="F4" s="7"/>
      <c r="G4" s="26">
        <v>91.67</v>
      </c>
      <c r="H4" s="26">
        <v>1.37</v>
      </c>
      <c r="I4" s="26">
        <v>6.09</v>
      </c>
      <c r="J4" s="27">
        <v>7.85</v>
      </c>
    </row>
    <row r="5" spans="1:10" s="41" customFormat="1" ht="12" customHeight="1" thickBot="1" x14ac:dyDescent="0.3">
      <c r="A5" s="43" t="s">
        <v>24</v>
      </c>
      <c r="B5" s="9" t="s">
        <v>19</v>
      </c>
      <c r="C5" s="36" t="s">
        <v>36</v>
      </c>
      <c r="D5" s="10" t="s">
        <v>32</v>
      </c>
      <c r="E5" s="22">
        <v>100</v>
      </c>
      <c r="F5" s="28"/>
      <c r="G5" s="22">
        <f>108.94/90*100</f>
        <v>121.04444444444444</v>
      </c>
      <c r="H5" s="22">
        <f>13.62/90*100</f>
        <v>15.133333333333333</v>
      </c>
      <c r="I5" s="22">
        <f>3.36/90*100</f>
        <v>3.7333333333333329</v>
      </c>
      <c r="J5" s="42">
        <f>6.06/90*100</f>
        <v>6.7333333333333325</v>
      </c>
    </row>
    <row r="6" spans="1:10" s="41" customFormat="1" ht="30.75" customHeight="1" thickBot="1" x14ac:dyDescent="0.3">
      <c r="A6" s="40"/>
      <c r="B6" s="9" t="s">
        <v>28</v>
      </c>
      <c r="C6" s="36" t="s">
        <v>37</v>
      </c>
      <c r="D6" s="19" t="s">
        <v>33</v>
      </c>
      <c r="E6" s="21">
        <v>180</v>
      </c>
      <c r="F6" s="30"/>
      <c r="G6" s="30">
        <f>199.53/150*180</f>
        <v>239.43600000000001</v>
      </c>
      <c r="H6" s="30">
        <f>4.27/150*180</f>
        <v>5.1239999999999997</v>
      </c>
      <c r="I6" s="30">
        <f>8/150*180</f>
        <v>9.6000000000000014</v>
      </c>
      <c r="J6" s="31">
        <f>27.62/150*180</f>
        <v>33.143999999999998</v>
      </c>
    </row>
    <row r="7" spans="1:10" x14ac:dyDescent="0.25">
      <c r="A7" s="8"/>
      <c r="B7" s="51" t="s">
        <v>23</v>
      </c>
      <c r="C7" s="36" t="s">
        <v>38</v>
      </c>
      <c r="D7" s="19" t="s">
        <v>34</v>
      </c>
      <c r="E7" s="21">
        <v>200</v>
      </c>
      <c r="F7" s="30"/>
      <c r="G7" s="30">
        <v>39.92</v>
      </c>
      <c r="H7" s="30">
        <v>0</v>
      </c>
      <c r="I7" s="30">
        <v>0</v>
      </c>
      <c r="J7" s="31">
        <v>9.98</v>
      </c>
    </row>
    <row r="8" spans="1:10" x14ac:dyDescent="0.25">
      <c r="A8" s="8"/>
      <c r="B8" s="50" t="s">
        <v>20</v>
      </c>
      <c r="C8" s="36" t="s">
        <v>29</v>
      </c>
      <c r="D8" s="10" t="s">
        <v>14</v>
      </c>
      <c r="E8" s="22">
        <v>20</v>
      </c>
      <c r="F8" s="11"/>
      <c r="G8" s="28">
        <f>62.38/30*20</f>
        <v>41.586666666666673</v>
      </c>
      <c r="H8" s="28">
        <f>2.28/30*20</f>
        <v>1.52</v>
      </c>
      <c r="I8" s="28">
        <f>0.24/30*20</f>
        <v>0.16</v>
      </c>
      <c r="J8" s="29">
        <f>10.35/30*20</f>
        <v>6.8999999999999995</v>
      </c>
    </row>
    <row r="9" spans="1:10" x14ac:dyDescent="0.25">
      <c r="A9" s="8"/>
      <c r="B9" s="9" t="s">
        <v>21</v>
      </c>
      <c r="C9" s="36" t="s">
        <v>30</v>
      </c>
      <c r="D9" s="10" t="s">
        <v>22</v>
      </c>
      <c r="E9" s="22">
        <v>20</v>
      </c>
      <c r="F9" s="28"/>
      <c r="G9" s="28">
        <f>62.34/30*20</f>
        <v>41.56</v>
      </c>
      <c r="H9" s="28">
        <f>1.47/30*20</f>
        <v>0.98</v>
      </c>
      <c r="I9" s="28">
        <f>0.3/30*20</f>
        <v>0.2</v>
      </c>
      <c r="J9" s="29">
        <f>13.44/30*20</f>
        <v>8.9600000000000009</v>
      </c>
    </row>
    <row r="10" spans="1:10" ht="15.75" thickBot="1" x14ac:dyDescent="0.3">
      <c r="A10" s="12"/>
      <c r="B10" s="13"/>
      <c r="C10" s="13"/>
      <c r="D10" s="14"/>
      <c r="E10" s="24">
        <f>SUM(E4:E9)</f>
        <v>580</v>
      </c>
      <c r="F10" s="25">
        <v>88.05</v>
      </c>
      <c r="G10" s="25">
        <f>SUM(G4:G9)</f>
        <v>575.21711111111108</v>
      </c>
      <c r="H10" s="25">
        <f t="shared" ref="H10:I10" si="0">SUM(H4:H9)</f>
        <v>24.127333333333333</v>
      </c>
      <c r="I10" s="25">
        <f t="shared" si="0"/>
        <v>19.783333333333331</v>
      </c>
      <c r="J10" s="32">
        <f>SUM(J4:J9)</f>
        <v>73.567333333333352</v>
      </c>
    </row>
    <row r="11" spans="1:10" ht="30" customHeight="1" x14ac:dyDescent="0.25">
      <c r="A11" s="8" t="s">
        <v>16</v>
      </c>
      <c r="B11" s="15" t="s">
        <v>17</v>
      </c>
      <c r="C11" s="36" t="s">
        <v>44</v>
      </c>
      <c r="D11" s="16" t="s">
        <v>39</v>
      </c>
      <c r="E11" s="33">
        <v>60</v>
      </c>
      <c r="F11" s="17"/>
      <c r="G11" s="34">
        <v>49.49</v>
      </c>
      <c r="H11" s="34">
        <v>0.45</v>
      </c>
      <c r="I11" s="34">
        <v>3.73</v>
      </c>
      <c r="J11" s="35">
        <v>3.52</v>
      </c>
    </row>
    <row r="12" spans="1:10" ht="31.5" customHeight="1" x14ac:dyDescent="0.25">
      <c r="A12" s="8" t="s">
        <v>25</v>
      </c>
      <c r="B12" s="9" t="s">
        <v>18</v>
      </c>
      <c r="C12" s="36" t="s">
        <v>45</v>
      </c>
      <c r="D12" s="10" t="s">
        <v>40</v>
      </c>
      <c r="E12" s="22">
        <v>250</v>
      </c>
      <c r="F12" s="11"/>
      <c r="G12" s="28">
        <f>97.34/200*250</f>
        <v>121.67500000000001</v>
      </c>
      <c r="H12" s="28">
        <f>2.38/200*250</f>
        <v>2.9749999999999996</v>
      </c>
      <c r="I12" s="28">
        <f>2.52/200*250</f>
        <v>3.15</v>
      </c>
      <c r="J12" s="29">
        <f>16.29/200*250</f>
        <v>20.362499999999997</v>
      </c>
    </row>
    <row r="13" spans="1:10" ht="33" customHeight="1" x14ac:dyDescent="0.25">
      <c r="A13" s="8"/>
      <c r="B13" s="9" t="s">
        <v>19</v>
      </c>
      <c r="C13" s="36" t="s">
        <v>46</v>
      </c>
      <c r="D13" s="10" t="s">
        <v>41</v>
      </c>
      <c r="E13" s="22">
        <v>100</v>
      </c>
      <c r="F13" s="11"/>
      <c r="G13" s="44">
        <f>257.3/90*100</f>
        <v>285.88888888888891</v>
      </c>
      <c r="H13" s="44">
        <f>17.57/90*100</f>
        <v>19.522222222222222</v>
      </c>
      <c r="I13" s="44">
        <f>15.7/90*100</f>
        <v>17.444444444444443</v>
      </c>
      <c r="J13" s="45">
        <f>11.43/90*100</f>
        <v>12.7</v>
      </c>
    </row>
    <row r="14" spans="1:10" ht="33" customHeight="1" x14ac:dyDescent="0.25">
      <c r="A14" s="8"/>
      <c r="B14" s="9" t="s">
        <v>28</v>
      </c>
      <c r="C14" s="36" t="s">
        <v>47</v>
      </c>
      <c r="D14" s="10" t="s">
        <v>42</v>
      </c>
      <c r="E14" s="22">
        <v>180</v>
      </c>
      <c r="F14" s="11"/>
      <c r="G14" s="44">
        <f>190.01/150*180</f>
        <v>228.012</v>
      </c>
      <c r="H14" s="44">
        <f>4.052/150*180</f>
        <v>4.8623999999999992</v>
      </c>
      <c r="I14" s="44">
        <f>6.19/150*180</f>
        <v>7.4279999999999999</v>
      </c>
      <c r="J14" s="45">
        <f>29.52/150*180</f>
        <v>35.423999999999999</v>
      </c>
    </row>
    <row r="15" spans="1:10" x14ac:dyDescent="0.25">
      <c r="A15" s="8"/>
      <c r="B15" s="47" t="s">
        <v>23</v>
      </c>
      <c r="C15" s="36" t="s">
        <v>48</v>
      </c>
      <c r="D15" s="10" t="s">
        <v>43</v>
      </c>
      <c r="E15" s="22">
        <v>200</v>
      </c>
      <c r="F15" s="11"/>
      <c r="G15" s="44">
        <v>85.42</v>
      </c>
      <c r="H15" s="44">
        <v>1.04</v>
      </c>
      <c r="I15" s="44">
        <v>0.06</v>
      </c>
      <c r="J15" s="45">
        <v>20.18</v>
      </c>
    </row>
    <row r="16" spans="1:10" x14ac:dyDescent="0.25">
      <c r="A16" s="8"/>
      <c r="B16" s="9" t="s">
        <v>20</v>
      </c>
      <c r="C16" s="36" t="s">
        <v>29</v>
      </c>
      <c r="D16" s="10" t="s">
        <v>14</v>
      </c>
      <c r="E16" s="22">
        <v>20</v>
      </c>
      <c r="F16" s="11"/>
      <c r="G16" s="28">
        <f>62.38/30*20</f>
        <v>41.586666666666673</v>
      </c>
      <c r="H16" s="28">
        <f>2.28/30*20</f>
        <v>1.52</v>
      </c>
      <c r="I16" s="28">
        <f>0.24/30*20</f>
        <v>0.16</v>
      </c>
      <c r="J16" s="29">
        <f>10.35/30*20</f>
        <v>6.8999999999999995</v>
      </c>
    </row>
    <row r="17" spans="1:10" x14ac:dyDescent="0.25">
      <c r="A17" s="8"/>
      <c r="B17" s="9" t="s">
        <v>21</v>
      </c>
      <c r="C17" s="36" t="s">
        <v>30</v>
      </c>
      <c r="D17" s="10" t="s">
        <v>22</v>
      </c>
      <c r="E17" s="22">
        <v>20</v>
      </c>
      <c r="F17" s="28"/>
      <c r="G17" s="28">
        <f>62.34/30*20</f>
        <v>41.56</v>
      </c>
      <c r="H17" s="28">
        <f>1.47/30*20</f>
        <v>0.98</v>
      </c>
      <c r="I17" s="28">
        <f>0.3/30*20</f>
        <v>0.2</v>
      </c>
      <c r="J17" s="29">
        <f>13.44/30*20</f>
        <v>8.9600000000000009</v>
      </c>
    </row>
    <row r="18" spans="1:10" x14ac:dyDescent="0.25">
      <c r="A18" s="8"/>
      <c r="B18" s="18"/>
      <c r="C18" s="18"/>
      <c r="D18" s="19"/>
      <c r="E18" s="20"/>
      <c r="F18" s="37"/>
      <c r="G18" s="23"/>
      <c r="H18" s="23"/>
      <c r="I18" s="23"/>
      <c r="J18" s="38"/>
    </row>
    <row r="19" spans="1:10" ht="15.75" thickBot="1" x14ac:dyDescent="0.3">
      <c r="A19" s="12"/>
      <c r="B19" s="13"/>
      <c r="C19" s="13"/>
      <c r="D19" s="14"/>
      <c r="E19" s="24">
        <f>SUM(E11:E18)</f>
        <v>830</v>
      </c>
      <c r="F19" s="25">
        <v>88.05</v>
      </c>
      <c r="G19" s="24">
        <f>SUM(G11:G18)</f>
        <v>853.63255555555565</v>
      </c>
      <c r="H19" s="24">
        <f t="shared" ref="H19:J19" si="1">SUM(H11:H18)</f>
        <v>31.349622222222223</v>
      </c>
      <c r="I19" s="24">
        <f t="shared" si="1"/>
        <v>32.172444444444444</v>
      </c>
      <c r="J19" s="24">
        <f t="shared" si="1"/>
        <v>108.04650000000001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Larisa</cp:lastModifiedBy>
  <cp:lastPrinted>2022-03-17T07:32:07Z</cp:lastPrinted>
  <dcterms:created xsi:type="dcterms:W3CDTF">2021-05-20T08:28:34Z</dcterms:created>
  <dcterms:modified xsi:type="dcterms:W3CDTF">2022-05-03T17:54:05Z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