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6975" windowHeight="8475" activeTab="1"/>
  </bookViews>
  <sheets>
    <sheet name="7-11 лет" sheetId="6" r:id="rId1"/>
    <sheet name="12-18 лет" sheetId="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/>
  <c r="J14" i="7"/>
  <c r="I14"/>
  <c r="H14"/>
  <c r="G14"/>
  <c r="J13"/>
  <c r="I13"/>
  <c r="H13"/>
  <c r="G13"/>
  <c r="J12"/>
  <c r="I12"/>
  <c r="H12"/>
  <c r="G12"/>
  <c r="J6"/>
  <c r="I6"/>
  <c r="H6"/>
  <c r="G6"/>
  <c r="J5"/>
  <c r="I5"/>
  <c r="H5"/>
  <c r="G5"/>
  <c r="J22" i="6"/>
  <c r="I22"/>
  <c r="H22"/>
  <c r="G22"/>
  <c r="E22"/>
  <c r="I10"/>
  <c r="H10"/>
  <c r="G10"/>
  <c r="E19" i="7" l="1"/>
  <c r="G19"/>
  <c r="H10"/>
  <c r="E10"/>
  <c r="J10"/>
  <c r="I10"/>
  <c r="G10"/>
  <c r="J13" i="6"/>
  <c r="I13"/>
  <c r="H13"/>
  <c r="G13"/>
  <c r="I19" i="7" l="1"/>
  <c r="J19"/>
  <c r="H19"/>
</calcChain>
</file>

<file path=xl/sharedStrings.xml><?xml version="1.0" encoding="utf-8"?>
<sst xmlns="http://schemas.openxmlformats.org/spreadsheetml/2006/main" count="120" uniqueCount="57">
  <si>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</si>
  <si>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</si>
  <si>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</si>
  <si>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</si>
  <si>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</si>
  <si>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</si>
  <si>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</si>
  <si>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</si>
  <si>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</si>
  <si>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</si>
  <si>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</si>
  <si>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</si>
  <si>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</si>
  <si>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</si>
  <si>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</si>
  <si>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</si>
  <si>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</si>
  <si>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</si>
  <si>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</si>
  <si>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</si>
  <si>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</si>
  <si>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</si>
  <si>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</si>
  <si>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</si>
  <si>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</si>
  <si>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</si>
  <si>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</si>
  <si>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>№106/2013</t>
  </si>
  <si>
    <t>№202/2018</t>
  </si>
  <si>
    <t>№457/2018</t>
  </si>
  <si>
    <t xml:space="preserve">Суп гороховый </t>
  </si>
  <si>
    <t>№144/2013</t>
  </si>
  <si>
    <t>напиток</t>
  </si>
  <si>
    <t>мучные изделия</t>
  </si>
  <si>
    <t xml:space="preserve">булочка "школьная" </t>
  </si>
  <si>
    <t>№574/2013</t>
  </si>
  <si>
    <t xml:space="preserve">12-18 лет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</si>
  <si>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</si>
  <si>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</si>
  <si>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</si>
  <si>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</si>
  <si>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</si>
  <si>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№256/2018</t>
  </si>
  <si>
    <t>Макароные изделия отварные</t>
  </si>
  <si>
    <t>МАОУ "  Школа -гимназия № 1 "</t>
  </si>
  <si>
    <t>А,Б</t>
  </si>
  <si>
    <t>Овощи натуральные (огурец свежий)</t>
  </si>
  <si>
    <t xml:space="preserve">кнели из филе кур </t>
  </si>
  <si>
    <t>№371/2018</t>
  </si>
  <si>
    <t>№10/2018</t>
  </si>
  <si>
    <t>№347/2018</t>
  </si>
  <si>
    <t>№508/2013</t>
  </si>
  <si>
    <t>Котлеты "Школьные"</t>
  </si>
  <si>
    <t xml:space="preserve">Компот из смеси сухофруктов </t>
  </si>
  <si>
    <t>Салат из квашеной капусты с яблоками</t>
  </si>
  <si>
    <t>Директор школы _______________________</t>
  </si>
  <si>
    <t>Зав. производством__________________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</si>
</sst>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J1" sqref="J1"/>
    </sheetView>
  </sheetViews>
  <sheetFormatPr defaultRowHeight="15"/>
  <cols>
    <col min="1" max="1" width="12" customWidth="1"/>
    <col min="2" max="2" width="15.5703125" customWidth="1"/>
    <col min="3" max="3" width="11.140625" customWidth="1"/>
    <col min="4" max="4" width="37.140625" customWidth="1"/>
    <col min="5" max="5" width="10" customWidth="1"/>
    <col min="6" max="6" width="7.42578125" customWidth="1"/>
    <col min="7" max="7" width="13.85546875" customWidth="1"/>
    <col min="8" max="8" width="6.5703125" customWidth="1"/>
    <col min="9" max="9" width="7" customWidth="1"/>
    <col min="10" max="10" width="10.140625" customWidth="1"/>
  </cols>
  <sheetData>
    <row r="1" spans="1:10">
      <c r="A1" t="s">
        <v>0</v>
      </c>
      <c r="B1" s="52" t="s">
        <v>44</v>
      </c>
      <c r="C1" s="53"/>
      <c r="D1" s="54"/>
      <c r="E1" t="s">
        <v>1</v>
      </c>
      <c r="F1" s="1" t="s">
        <v>45</v>
      </c>
      <c r="I1" t="s">
        <v>2</v>
      </c>
      <c r="J1" s="2">
        <v>44648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>
      <c r="A4" s="6" t="s">
        <v>13</v>
      </c>
      <c r="B4" s="7" t="s">
        <v>17</v>
      </c>
      <c r="C4" s="40" t="s">
        <v>27</v>
      </c>
      <c r="D4" s="9" t="s">
        <v>46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>
      <c r="A5" s="11" t="s">
        <v>26</v>
      </c>
      <c r="B5" s="12" t="s">
        <v>19</v>
      </c>
      <c r="C5" s="41" t="s">
        <v>48</v>
      </c>
      <c r="D5" s="13" t="s">
        <v>47</v>
      </c>
      <c r="E5" s="25">
        <v>90</v>
      </c>
      <c r="F5" s="14"/>
      <c r="G5" s="32">
        <v>121.45</v>
      </c>
      <c r="H5" s="32">
        <v>18.02</v>
      </c>
      <c r="I5" s="32">
        <v>3.71</v>
      </c>
      <c r="J5" s="33">
        <v>4.01</v>
      </c>
    </row>
    <row r="6" spans="1:10" ht="15" customHeight="1" thickBot="1">
      <c r="A6" s="11"/>
      <c r="B6" s="12" t="s">
        <v>20</v>
      </c>
      <c r="C6" s="41" t="s">
        <v>28</v>
      </c>
      <c r="D6" s="13" t="s">
        <v>37</v>
      </c>
      <c r="E6" s="25">
        <v>150</v>
      </c>
      <c r="F6" s="14"/>
      <c r="G6" s="32">
        <v>365.16</v>
      </c>
      <c r="H6" s="32">
        <v>13.17</v>
      </c>
      <c r="I6" s="32">
        <v>8.5</v>
      </c>
      <c r="J6" s="33">
        <v>59</v>
      </c>
    </row>
    <row r="7" spans="1:10" ht="15.75" thickBot="1">
      <c r="A7" s="11"/>
      <c r="B7" s="48" t="s">
        <v>38</v>
      </c>
      <c r="C7" s="41" t="s">
        <v>29</v>
      </c>
      <c r="D7" s="13" t="s">
        <v>39</v>
      </c>
      <c r="E7" s="25">
        <v>200</v>
      </c>
      <c r="F7" s="14"/>
      <c r="G7" s="32">
        <v>39.92</v>
      </c>
      <c r="H7" s="32">
        <v>0</v>
      </c>
      <c r="I7" s="32"/>
      <c r="J7" s="33">
        <v>9.98</v>
      </c>
    </row>
    <row r="8" spans="1:10" ht="15.75" thickBot="1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>
      <c r="A10" s="15"/>
      <c r="B10" s="16"/>
      <c r="C10" s="16"/>
      <c r="D10" s="17"/>
      <c r="E10" s="28">
        <v>530</v>
      </c>
      <c r="F10" s="29"/>
      <c r="G10" s="29">
        <f>SUM(G4:G9)</f>
        <v>597.37</v>
      </c>
      <c r="H10" s="29">
        <f>SUM(H4:H9)</f>
        <v>33.950000000000003</v>
      </c>
      <c r="I10" s="29">
        <f>SUM(I4:I9)</f>
        <v>13.049999999999999</v>
      </c>
      <c r="J10" s="36">
        <f>SUM(J4:J9)</f>
        <v>84.84</v>
      </c>
    </row>
    <row r="11" spans="1:10">
      <c r="A11" s="6" t="s">
        <v>15</v>
      </c>
      <c r="B11" s="18" t="s">
        <v>33</v>
      </c>
      <c r="C11" s="8" t="s">
        <v>35</v>
      </c>
      <c r="D11" s="9" t="s">
        <v>34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>
      <c r="A12" s="11"/>
      <c r="B12" s="48" t="s">
        <v>32</v>
      </c>
      <c r="C12" s="48" t="s">
        <v>40</v>
      </c>
      <c r="D12" s="13" t="s">
        <v>41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1">
        <v>0.2</v>
      </c>
    </row>
    <row r="13" spans="1:10" ht="15.75" thickBot="1">
      <c r="A13" s="15"/>
      <c r="B13" s="16"/>
      <c r="C13" s="16"/>
      <c r="D13" s="17"/>
      <c r="E13" s="28">
        <v>260</v>
      </c>
      <c r="F13" s="29"/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>
      <c r="A14" s="11" t="s">
        <v>16</v>
      </c>
      <c r="B14" s="19" t="s">
        <v>17</v>
      </c>
      <c r="C14" s="43" t="s">
        <v>49</v>
      </c>
      <c r="D14" s="20" t="s">
        <v>54</v>
      </c>
      <c r="E14" s="37">
        <v>60</v>
      </c>
      <c r="F14" s="21"/>
      <c r="G14" s="38">
        <v>49.49</v>
      </c>
      <c r="H14" s="38">
        <v>0.45</v>
      </c>
      <c r="I14" s="38">
        <v>3.73</v>
      </c>
      <c r="J14" s="39">
        <v>3.52</v>
      </c>
    </row>
    <row r="15" spans="1:10" ht="33" customHeight="1">
      <c r="A15" s="11"/>
      <c r="B15" s="12" t="s">
        <v>18</v>
      </c>
      <c r="C15" s="41" t="s">
        <v>31</v>
      </c>
      <c r="D15" s="13" t="s">
        <v>30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>
      <c r="A16" s="11"/>
      <c r="B16" s="12" t="s">
        <v>19</v>
      </c>
      <c r="C16" s="41" t="s">
        <v>50</v>
      </c>
      <c r="D16" s="13" t="s">
        <v>52</v>
      </c>
      <c r="E16" s="26">
        <v>90</v>
      </c>
      <c r="F16" s="14"/>
      <c r="G16" s="32">
        <v>257.3</v>
      </c>
      <c r="H16" s="32">
        <v>17.57</v>
      </c>
      <c r="I16" s="32">
        <v>15.7</v>
      </c>
      <c r="J16" s="33">
        <v>11.43</v>
      </c>
    </row>
    <row r="17" spans="1:10">
      <c r="A17" s="11"/>
      <c r="B17" s="12" t="s">
        <v>20</v>
      </c>
      <c r="C17" s="41" t="s">
        <v>42</v>
      </c>
      <c r="D17" s="13" t="s">
        <v>43</v>
      </c>
      <c r="E17" s="26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>
      <c r="A18" s="11"/>
      <c r="B18" s="12" t="s">
        <v>32</v>
      </c>
      <c r="C18" s="41" t="s">
        <v>51</v>
      </c>
      <c r="D18" s="13" t="s">
        <v>53</v>
      </c>
      <c r="E18" s="26">
        <v>200</v>
      </c>
      <c r="F18" s="14"/>
      <c r="G18" s="32">
        <v>89.06</v>
      </c>
      <c r="H18" s="32">
        <v>0.44</v>
      </c>
      <c r="I18" s="32">
        <v>0.02</v>
      </c>
      <c r="J18" s="33">
        <v>21.78</v>
      </c>
    </row>
    <row r="19" spans="1:10">
      <c r="A19" s="11"/>
      <c r="B19" s="12" t="s">
        <v>21</v>
      </c>
      <c r="C19" s="41" t="s">
        <v>24</v>
      </c>
      <c r="D19" s="13" t="s">
        <v>14</v>
      </c>
      <c r="E19" s="26">
        <v>20</v>
      </c>
      <c r="F19" s="14"/>
      <c r="G19" s="32">
        <v>35.119999999999997</v>
      </c>
      <c r="H19" s="32">
        <v>1.52</v>
      </c>
      <c r="I19" s="32">
        <v>0.16</v>
      </c>
      <c r="J19" s="33">
        <v>6.9</v>
      </c>
    </row>
    <row r="20" spans="1:10">
      <c r="A20" s="11"/>
      <c r="B20" s="12" t="s">
        <v>22</v>
      </c>
      <c r="C20" s="41" t="s">
        <v>25</v>
      </c>
      <c r="D20" s="13" t="s">
        <v>23</v>
      </c>
      <c r="E20" s="26">
        <v>20</v>
      </c>
      <c r="F20" s="32"/>
      <c r="G20" s="32">
        <v>41.56</v>
      </c>
      <c r="H20" s="32">
        <v>0.98</v>
      </c>
      <c r="I20" s="32">
        <v>0.2</v>
      </c>
      <c r="J20" s="33">
        <v>8.9600000000000009</v>
      </c>
    </row>
    <row r="21" spans="1:10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>
      <c r="A22" s="15"/>
      <c r="B22" s="16"/>
      <c r="C22" s="16"/>
      <c r="D22" s="17"/>
      <c r="E22" s="28">
        <f>SUM(E14:E21)</f>
        <v>740</v>
      </c>
      <c r="F22" s="29"/>
      <c r="G22" s="28">
        <f>SUM(G14:G21)</f>
        <v>814.17000000000007</v>
      </c>
      <c r="H22" s="28">
        <f>SUM(H14:H20)</f>
        <v>31.790000000000003</v>
      </c>
      <c r="I22" s="28">
        <f>SUM(I14:I21)</f>
        <v>29.819999999999997</v>
      </c>
      <c r="J22" s="46">
        <f>SUM(J14:J21)</f>
        <v>104.66000000000003</v>
      </c>
    </row>
    <row r="24" spans="1:10">
      <c r="A24" t="s">
        <v>55</v>
      </c>
    </row>
    <row r="26" spans="1:10">
      <c r="A26" t="s">
        <v>56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15" sqref="G15"/>
    </sheetView>
  </sheetViews>
  <sheetFormatPr defaultRowHeight="15"/>
  <cols>
    <col min="1" max="1" width="12.28515625" customWidth="1"/>
    <col min="2" max="2" width="11.28515625" customWidth="1"/>
    <col min="3" max="3" width="11.42578125" customWidth="1"/>
    <col min="4" max="4" width="37.28515625" customWidth="1"/>
    <col min="5" max="5" width="10.42578125" customWidth="1"/>
    <col min="6" max="6" width="8.28515625" customWidth="1"/>
    <col min="7" max="7" width="13.5703125" customWidth="1"/>
    <col min="8" max="8" width="7.7109375" customWidth="1"/>
    <col min="9" max="9" width="7.28515625" customWidth="1"/>
    <col min="10" max="10" width="11.140625" customWidth="1"/>
  </cols>
  <sheetData>
    <row r="1" spans="1:10">
      <c r="A1" t="s">
        <v>0</v>
      </c>
      <c r="B1" s="52" t="s">
        <v>44</v>
      </c>
      <c r="C1" s="53"/>
      <c r="D1" s="54"/>
      <c r="E1" t="s">
        <v>1</v>
      </c>
      <c r="F1" s="1" t="s">
        <v>45</v>
      </c>
      <c r="I1" t="s">
        <v>2</v>
      </c>
      <c r="J1" s="2">
        <v>44648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>
      <c r="A4" s="6" t="s">
        <v>13</v>
      </c>
      <c r="B4" s="7" t="s">
        <v>17</v>
      </c>
      <c r="C4" s="40" t="s">
        <v>27</v>
      </c>
      <c r="D4" s="9" t="s">
        <v>46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>
      <c r="A5" s="11" t="s">
        <v>36</v>
      </c>
      <c r="B5" s="12" t="s">
        <v>19</v>
      </c>
      <c r="C5" s="41" t="s">
        <v>48</v>
      </c>
      <c r="D5" s="13" t="s">
        <v>47</v>
      </c>
      <c r="E5" s="25">
        <v>100</v>
      </c>
      <c r="F5" s="14"/>
      <c r="G5" s="32">
        <f>121.45/90*100</f>
        <v>134.94444444444446</v>
      </c>
      <c r="H5" s="32">
        <f>18.02/90*100</f>
        <v>20.022222222222222</v>
      </c>
      <c r="I5" s="32">
        <f>3.71/90*100</f>
        <v>4.1222222222222227</v>
      </c>
      <c r="J5" s="33">
        <f>4.01/90*100</f>
        <v>4.4555555555555557</v>
      </c>
    </row>
    <row r="6" spans="1:10" ht="15" customHeight="1" thickBot="1">
      <c r="A6" s="11"/>
      <c r="B6" s="12" t="s">
        <v>20</v>
      </c>
      <c r="C6" s="41" t="s">
        <v>28</v>
      </c>
      <c r="D6" s="13" t="s">
        <v>37</v>
      </c>
      <c r="E6" s="25">
        <v>180</v>
      </c>
      <c r="F6" s="14"/>
      <c r="G6" s="32">
        <f>365.16/150*180</f>
        <v>438.19200000000001</v>
      </c>
      <c r="H6" s="32">
        <f>13.17/150*180</f>
        <v>15.804</v>
      </c>
      <c r="I6" s="32">
        <f>8.5/150*180</f>
        <v>10.199999999999999</v>
      </c>
      <c r="J6" s="33">
        <f>59/150*180</f>
        <v>70.8</v>
      </c>
    </row>
    <row r="7" spans="1:10" ht="15.75" thickBot="1">
      <c r="A7" s="11"/>
      <c r="B7" s="48" t="s">
        <v>38</v>
      </c>
      <c r="C7" s="41" t="s">
        <v>29</v>
      </c>
      <c r="D7" s="13" t="s">
        <v>39</v>
      </c>
      <c r="E7" s="25">
        <v>200</v>
      </c>
      <c r="F7" s="14"/>
      <c r="G7" s="32">
        <v>39.92</v>
      </c>
      <c r="H7" s="32">
        <v>0</v>
      </c>
      <c r="I7" s="32"/>
      <c r="J7" s="33">
        <v>9.98</v>
      </c>
    </row>
    <row r="8" spans="1:10" ht="15.75" thickBot="1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>
      <c r="A10" s="15"/>
      <c r="B10" s="16"/>
      <c r="C10" s="16"/>
      <c r="D10" s="17"/>
      <c r="E10" s="28">
        <f>SUM(E4:E9)</f>
        <v>570</v>
      </c>
      <c r="F10" s="29"/>
      <c r="G10" s="29">
        <f>SUM(G4:G8)</f>
        <v>683.89644444444446</v>
      </c>
      <c r="H10" s="29">
        <f>SUM(H4:H9)</f>
        <v>38.586222222222226</v>
      </c>
      <c r="I10" s="29">
        <f>SUM(I4:I9)</f>
        <v>15.162222222222221</v>
      </c>
      <c r="J10" s="36">
        <f>SUM(J4:J9)</f>
        <v>97.085555555555558</v>
      </c>
    </row>
    <row r="11" spans="1:10" ht="15" customHeight="1">
      <c r="A11" s="11" t="s">
        <v>16</v>
      </c>
      <c r="B11" s="19" t="s">
        <v>17</v>
      </c>
      <c r="C11" s="43" t="s">
        <v>49</v>
      </c>
      <c r="D11" s="20" t="s">
        <v>54</v>
      </c>
      <c r="E11" s="37">
        <v>60</v>
      </c>
      <c r="F11" s="21"/>
      <c r="G11" s="38">
        <v>49.49</v>
      </c>
      <c r="H11" s="38">
        <v>0.45</v>
      </c>
      <c r="I11" s="38">
        <v>3.73</v>
      </c>
      <c r="J11" s="39">
        <v>3.52</v>
      </c>
    </row>
    <row r="12" spans="1:10" ht="33" customHeight="1">
      <c r="A12" s="11" t="s">
        <v>36</v>
      </c>
      <c r="B12" s="12" t="s">
        <v>18</v>
      </c>
      <c r="C12" s="41" t="s">
        <v>31</v>
      </c>
      <c r="D12" s="13" t="s">
        <v>30</v>
      </c>
      <c r="E12" s="26">
        <v>250</v>
      </c>
      <c r="F12" s="14"/>
      <c r="G12" s="32">
        <f>119.02/200*250</f>
        <v>148.77499999999998</v>
      </c>
      <c r="H12" s="32">
        <f>4.6/200*250</f>
        <v>5.75</v>
      </c>
      <c r="I12" s="32">
        <f>3.45/200*250</f>
        <v>4.3125</v>
      </c>
      <c r="J12" s="33">
        <f>17.39/200*250</f>
        <v>21.737500000000001</v>
      </c>
    </row>
    <row r="13" spans="1:10">
      <c r="A13" s="11"/>
      <c r="B13" s="12" t="s">
        <v>19</v>
      </c>
      <c r="C13" s="41" t="s">
        <v>50</v>
      </c>
      <c r="D13" s="13" t="s">
        <v>52</v>
      </c>
      <c r="E13" s="26">
        <v>100</v>
      </c>
      <c r="F13" s="14"/>
      <c r="G13" s="32">
        <f>257.3/90*100</f>
        <v>285.88888888888891</v>
      </c>
      <c r="H13" s="32">
        <f>17.57/90*100</f>
        <v>19.522222222222222</v>
      </c>
      <c r="I13" s="32">
        <f>15.7/90*100</f>
        <v>17.444444444444443</v>
      </c>
      <c r="J13" s="33">
        <f>11.43/90*100</f>
        <v>12.7</v>
      </c>
    </row>
    <row r="14" spans="1:10">
      <c r="A14" s="11"/>
      <c r="B14" s="12" t="s">
        <v>20</v>
      </c>
      <c r="C14" s="41" t="s">
        <v>42</v>
      </c>
      <c r="D14" s="13" t="s">
        <v>43</v>
      </c>
      <c r="E14" s="26">
        <v>180</v>
      </c>
      <c r="F14" s="14"/>
      <c r="G14" s="32">
        <f>222.62/150*180</f>
        <v>267.14400000000001</v>
      </c>
      <c r="H14" s="32">
        <f>6.23/150*180</f>
        <v>7.4760000000000009</v>
      </c>
      <c r="I14" s="32">
        <f>6.56/150*180</f>
        <v>7.8719999999999999</v>
      </c>
      <c r="J14" s="33">
        <f>34.68/150*180</f>
        <v>41.616</v>
      </c>
    </row>
    <row r="15" spans="1:10">
      <c r="A15" s="11"/>
      <c r="B15" s="12" t="s">
        <v>32</v>
      </c>
      <c r="C15" s="41" t="s">
        <v>51</v>
      </c>
      <c r="D15" s="13" t="s">
        <v>53</v>
      </c>
      <c r="E15" s="26">
        <v>200</v>
      </c>
      <c r="F15" s="14"/>
      <c r="G15" s="32">
        <v>89.06</v>
      </c>
      <c r="H15" s="32">
        <v>0.44</v>
      </c>
      <c r="I15" s="32">
        <v>0.02</v>
      </c>
      <c r="J15" s="33">
        <v>21.78</v>
      </c>
    </row>
    <row r="16" spans="1:10">
      <c r="A16" s="11"/>
      <c r="B16" s="12" t="s">
        <v>21</v>
      </c>
      <c r="C16" s="41" t="s">
        <v>24</v>
      </c>
      <c r="D16" s="13" t="s">
        <v>14</v>
      </c>
      <c r="E16" s="26">
        <v>30</v>
      </c>
      <c r="F16" s="14"/>
      <c r="G16" s="32">
        <v>62.38</v>
      </c>
      <c r="H16" s="32">
        <v>2.2799999999999998</v>
      </c>
      <c r="I16" s="32">
        <v>0.24</v>
      </c>
      <c r="J16" s="33">
        <v>10.35</v>
      </c>
    </row>
    <row r="17" spans="1:10">
      <c r="A17" s="11"/>
      <c r="B17" s="12" t="s">
        <v>22</v>
      </c>
      <c r="C17" s="41" t="s">
        <v>25</v>
      </c>
      <c r="D17" s="13" t="s">
        <v>23</v>
      </c>
      <c r="E17" s="26">
        <v>30</v>
      </c>
      <c r="F17" s="32"/>
      <c r="G17" s="32">
        <v>62.34</v>
      </c>
      <c r="H17" s="32">
        <v>1.47</v>
      </c>
      <c r="I17" s="32">
        <v>0.3</v>
      </c>
      <c r="J17" s="33">
        <v>13.44</v>
      </c>
    </row>
    <row r="18" spans="1:10">
      <c r="A18" s="11"/>
      <c r="B18" s="22"/>
      <c r="C18" s="22"/>
      <c r="D18" s="23"/>
      <c r="E18" s="24"/>
      <c r="F18" s="44"/>
      <c r="G18" s="27"/>
      <c r="H18" s="27"/>
      <c r="I18" s="27"/>
      <c r="J18" s="45"/>
    </row>
    <row r="19" spans="1:10" ht="15.75" thickBot="1">
      <c r="A19" s="15"/>
      <c r="B19" s="16"/>
      <c r="C19" s="16"/>
      <c r="D19" s="17"/>
      <c r="E19" s="28">
        <f>SUM(E11:E18)</f>
        <v>850</v>
      </c>
      <c r="F19" s="29"/>
      <c r="G19" s="28">
        <f>SUM(G11:G18)</f>
        <v>965.07788888888899</v>
      </c>
      <c r="H19" s="28">
        <f t="shared" ref="H19:J19" si="0">SUM(H11:H18)</f>
        <v>37.388222222222218</v>
      </c>
      <c r="I19" s="28">
        <f t="shared" si="0"/>
        <v>33.918944444444449</v>
      </c>
      <c r="J19" s="28">
        <f t="shared" si="0"/>
        <v>125.14349999999999</v>
      </c>
    </row>
    <row r="21" spans="1:10">
      <c r="A21" t="s">
        <v>55</v>
      </c>
    </row>
    <row r="23" spans="1:10">
      <c r="A23" t="s">
        <v>56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2022-03-25T12:31:10Z</cp:lastPrinted>
  <dcterms:created xsi:type="dcterms:W3CDTF">2021-05-20T08:28:34Z</dcterms:created>
  <dcterms:modified xsi:type="dcterms:W3CDTF">2022-03-25T12:32:14Z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