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J4" i="6"/>
  <c r="I4" i="6"/>
  <c r="H4" i="6"/>
  <c r="G4" i="6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4" i="7"/>
  <c r="I4" i="7"/>
  <c r="H4" i="7"/>
  <c r="G4" i="7"/>
  <c r="J5" i="7"/>
  <c r="I5" i="7"/>
  <c r="H5" i="7"/>
  <c r="G5" i="7"/>
  <c r="J12" i="6" l="1"/>
  <c r="I12" i="6"/>
  <c r="H12" i="6"/>
  <c r="G12" i="6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<sst xmlns="http://schemas.openxmlformats.org/spreadsheetml/2006/main" count="120" uniqueCount="61">
  <si>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</si>
  <si>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</si>
  <si>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</si>
  <si>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</si>
  <si>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</si>
  <si>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</si>
  <si>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</si>
  <si>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</si>
  <si>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</si>
  <si>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</si>
  <si>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</si>
  <si>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</si>
  <si>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</si>
  <si>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</si>
  <si>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</si>
  <si>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</si>
  <si>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</si>
  <si>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</si>
  <si>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</si>
  <si>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</si>
  <si>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</si>
  <si>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</si>
  <si>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</si>
  <si>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</si>
  <si>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</si>
  <si>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</si>
  <si>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</si>
  <si>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</si>
  <si>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</si>
  <si>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</si>
  <si>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</si>
  <si>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</si>
  <si>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</si>
  <si>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</si>
  <si>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 xml:space="preserve">Пудинг из творога </t>
  </si>
  <si>
    <t xml:space="preserve">молоко сгущеное </t>
  </si>
  <si>
    <t xml:space="preserve">Чай с сахаром </t>
  </si>
  <si>
    <t xml:space="preserve">Сдоба обыкновенная </t>
  </si>
  <si>
    <t>мучные изделия</t>
  </si>
  <si>
    <t>№550/2013</t>
  </si>
  <si>
    <t>Шанежка наливная</t>
  </si>
  <si>
    <t>№508/2013</t>
  </si>
  <si>
    <t>Компот из сухофруктов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</si>
  <si>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</si>
  <si>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</si>
  <si>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</si>
  <si>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</si>
  <si>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</si>
  <si>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</si>
  <si>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</si>
  <si>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</si>
  <si>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</si>
  <si>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</si>
  <si>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</si>
  <si>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</si>
  <si>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</si>
  <si>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</si>
  <si>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</si>
  <si>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</si>
  <si>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 xml:space="preserve">Пудинг из творога с рисом 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</si>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</sst>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1" t="s">
        <v>26</v>
      </c>
      <c r="C1" s="62"/>
      <c r="D1" s="63"/>
      <c r="E1" t="s">
        <v>1</v>
      </c>
      <c r="F1" s="1" t="s">
        <v>27</v>
      </c>
      <c r="I1" t="s">
        <v>2</v>
      </c>
      <c r="J1" s="2">
        <v>44652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9" t="s">
        <v>43</v>
      </c>
      <c r="C4" s="37" t="s">
        <v>45</v>
      </c>
      <c r="D4" s="7" t="s">
        <v>34</v>
      </c>
      <c r="E4" s="22">
        <v>150</v>
      </c>
      <c r="F4" s="8"/>
      <c r="G4" s="27">
        <f>298.77/160*150</f>
        <v>280.09687500000001</v>
      </c>
      <c r="H4" s="27">
        <f>29.78/160*150</f>
        <v>27.918750000000003</v>
      </c>
      <c r="I4" s="27">
        <f>7.25/160*150</f>
        <v>6.796875</v>
      </c>
      <c r="J4" s="28">
        <f>28.6/160*150</f>
        <v>26.812500000000004</v>
      </c>
    </row>
    <row r="5" spans="1:11" s="43" customFormat="1" ht="12" customHeight="1" thickBot="1" x14ac:dyDescent="0.3">
      <c r="A5" s="42"/>
      <c r="B5" s="10" t="s">
        <v>44</v>
      </c>
      <c r="C5" s="37" t="s">
        <v>46</v>
      </c>
      <c r="D5" s="11" t="s">
        <v>35</v>
      </c>
      <c r="E5" s="23">
        <v>30</v>
      </c>
      <c r="F5" s="29"/>
      <c r="G5" s="23">
        <v>37.35</v>
      </c>
      <c r="H5" s="23">
        <v>2.1</v>
      </c>
      <c r="I5" s="23">
        <v>2.5499999999999998</v>
      </c>
      <c r="J5" s="44">
        <v>1.5</v>
      </c>
    </row>
    <row r="6" spans="1:11" s="43" customFormat="1" ht="15" customHeight="1" thickBot="1" x14ac:dyDescent="0.3">
      <c r="A6" s="42"/>
      <c r="B6" s="40" t="s">
        <v>23</v>
      </c>
      <c r="C6" s="37" t="s">
        <v>47</v>
      </c>
      <c r="D6" s="20" t="s">
        <v>36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1" x14ac:dyDescent="0.25">
      <c r="A7" s="9"/>
      <c r="B7" s="48" t="s">
        <v>38</v>
      </c>
      <c r="C7" s="37" t="s">
        <v>48</v>
      </c>
      <c r="D7" s="11" t="s">
        <v>37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1" x14ac:dyDescent="0.25">
      <c r="A8" s="9"/>
      <c r="B8" s="10" t="s">
        <v>21</v>
      </c>
      <c r="C8" s="37" t="s">
        <v>31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625.36687500000005</v>
      </c>
      <c r="H9" s="26">
        <f>SUM(H4:H8)</f>
        <v>36.728750000000005</v>
      </c>
      <c r="I9" s="26">
        <f>SUM(I4:I8)</f>
        <v>12.736875000000001</v>
      </c>
      <c r="J9" s="33">
        <f>SUM(J4:J8)</f>
        <v>90.962500000000006</v>
      </c>
    </row>
    <row r="10" spans="1:11" ht="15" customHeight="1" x14ac:dyDescent="0.25">
      <c r="A10" s="6" t="s">
        <v>15</v>
      </c>
      <c r="B10" s="48" t="s">
        <v>38</v>
      </c>
      <c r="C10" s="49" t="s">
        <v>39</v>
      </c>
      <c r="D10" s="50" t="s">
        <v>40</v>
      </c>
      <c r="E10" s="51">
        <v>60</v>
      </c>
      <c r="F10" s="52"/>
      <c r="G10" s="51">
        <v>139</v>
      </c>
      <c r="H10" s="51">
        <v>3.8</v>
      </c>
      <c r="I10" s="51">
        <v>3.4</v>
      </c>
      <c r="J10" s="53">
        <v>23.2</v>
      </c>
    </row>
    <row r="11" spans="1:11" x14ac:dyDescent="0.25">
      <c r="A11" s="9" t="s">
        <v>33</v>
      </c>
      <c r="B11" s="54" t="s">
        <v>23</v>
      </c>
      <c r="C11" s="54" t="s">
        <v>41</v>
      </c>
      <c r="D11" s="55" t="s">
        <v>42</v>
      </c>
      <c r="E11" s="56">
        <v>200</v>
      </c>
      <c r="F11" s="57"/>
      <c r="G11" s="56">
        <v>121.31</v>
      </c>
      <c r="H11" s="56">
        <v>0.55000000000000004</v>
      </c>
      <c r="I11" s="56">
        <v>0.03</v>
      </c>
      <c r="J11" s="58">
        <v>29.72</v>
      </c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260.31</v>
      </c>
      <c r="H12" s="25">
        <f t="shared" ref="H12:J12" si="0">SUM(H10:H11)</f>
        <v>4.3499999999999996</v>
      </c>
      <c r="I12" s="25">
        <f t="shared" si="0"/>
        <v>3.4299999999999997</v>
      </c>
      <c r="J12" s="25">
        <f t="shared" si="0"/>
        <v>52.92</v>
      </c>
      <c r="K12" s="41"/>
    </row>
    <row r="13" spans="1:11" ht="30" x14ac:dyDescent="0.25">
      <c r="A13" s="9" t="s">
        <v>16</v>
      </c>
      <c r="B13" s="16" t="s">
        <v>17</v>
      </c>
      <c r="C13" s="37" t="s">
        <v>58</v>
      </c>
      <c r="D13" s="17" t="s">
        <v>32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49</v>
      </c>
      <c r="D14" s="11" t="s">
        <v>53</v>
      </c>
      <c r="E14" s="23">
        <v>200</v>
      </c>
      <c r="F14" s="12"/>
      <c r="G14" s="29">
        <v>82.37</v>
      </c>
      <c r="H14" s="29">
        <v>2.4300000000000002</v>
      </c>
      <c r="I14" s="29">
        <v>3.82</v>
      </c>
      <c r="J14" s="30">
        <v>9.58</v>
      </c>
    </row>
    <row r="15" spans="1:11" ht="33" customHeight="1" x14ac:dyDescent="0.25">
      <c r="A15" s="9"/>
      <c r="B15" s="10" t="s">
        <v>19</v>
      </c>
      <c r="C15" s="37" t="s">
        <v>50</v>
      </c>
      <c r="D15" s="11" t="s">
        <v>54</v>
      </c>
      <c r="E15" s="23">
        <v>90</v>
      </c>
      <c r="F15" s="12"/>
      <c r="G15" s="46">
        <v>205.46</v>
      </c>
      <c r="H15" s="46">
        <v>8.3800000000000008</v>
      </c>
      <c r="I15" s="46">
        <v>15.02</v>
      </c>
      <c r="J15" s="47">
        <v>9.19</v>
      </c>
    </row>
    <row r="16" spans="1:11" ht="33" customHeight="1" x14ac:dyDescent="0.25">
      <c r="A16" s="9"/>
      <c r="B16" s="10" t="s">
        <v>57</v>
      </c>
      <c r="C16" s="37" t="s">
        <v>51</v>
      </c>
      <c r="D16" s="11" t="s">
        <v>55</v>
      </c>
      <c r="E16" s="23">
        <v>150</v>
      </c>
      <c r="F16" s="12"/>
      <c r="G16" s="46">
        <v>252.3</v>
      </c>
      <c r="H16" s="46">
        <v>7.06</v>
      </c>
      <c r="I16" s="46">
        <v>7.43</v>
      </c>
      <c r="J16" s="47">
        <v>39.299999999999997</v>
      </c>
    </row>
    <row r="17" spans="1:10" x14ac:dyDescent="0.25">
      <c r="A17" s="9"/>
      <c r="B17" s="10" t="s">
        <v>23</v>
      </c>
      <c r="C17" s="37" t="s">
        <v>52</v>
      </c>
      <c r="D17" s="11" t="s">
        <v>56</v>
      </c>
      <c r="E17" s="23">
        <v>200</v>
      </c>
      <c r="F17" s="12"/>
      <c r="G17" s="29">
        <v>48.8</v>
      </c>
      <c r="H17" s="29">
        <v>0.08</v>
      </c>
      <c r="I17" s="29">
        <v>0.08</v>
      </c>
      <c r="J17" s="30">
        <v>11.94</v>
      </c>
    </row>
    <row r="18" spans="1:10" x14ac:dyDescent="0.25">
      <c r="A18" s="9"/>
      <c r="B18" s="10" t="s">
        <v>20</v>
      </c>
      <c r="C18" s="37" t="s">
        <v>30</v>
      </c>
      <c r="D18" s="11" t="s">
        <v>14</v>
      </c>
      <c r="E18" s="23">
        <v>40</v>
      </c>
      <c r="F18" s="12"/>
      <c r="G18" s="29">
        <v>70.239999999999995</v>
      </c>
      <c r="H18" s="29">
        <v>3.04</v>
      </c>
      <c r="I18" s="29">
        <v>0.32</v>
      </c>
      <c r="J18" s="30">
        <v>13.8</v>
      </c>
    </row>
    <row r="19" spans="1:10" x14ac:dyDescent="0.25">
      <c r="A19" s="9"/>
      <c r="B19" s="10" t="s">
        <v>21</v>
      </c>
      <c r="C19" s="37" t="s">
        <v>31</v>
      </c>
      <c r="D19" s="11" t="s">
        <v>22</v>
      </c>
      <c r="E19" s="23">
        <v>30</v>
      </c>
      <c r="F19" s="29"/>
      <c r="G19" s="29">
        <v>62.34</v>
      </c>
      <c r="H19" s="29">
        <v>1.47</v>
      </c>
      <c r="I19" s="29">
        <v>0.3</v>
      </c>
      <c r="J19" s="30">
        <v>13.44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770</v>
      </c>
      <c r="F21" s="26">
        <v>78.52</v>
      </c>
      <c r="G21" s="25">
        <f>SUM(G13:G20)</f>
        <v>729.97</v>
      </c>
      <c r="H21" s="25">
        <f t="shared" ref="H21:J21" si="1">SUM(H13:H20)</f>
        <v>22.939999999999998</v>
      </c>
      <c r="I21" s="25">
        <f t="shared" si="1"/>
        <v>27.029999999999998</v>
      </c>
      <c r="J21" s="25">
        <f t="shared" si="1"/>
        <v>98.749999999999986</v>
      </c>
    </row>
    <row r="23" spans="1:10" x14ac:dyDescent="0.25">
      <c r="A23" t="s">
        <v>28</v>
      </c>
    </row>
    <row r="24" spans="1:10" x14ac:dyDescent="0.25">
      <c r="A24" t="s">
        <v>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1</v>
      </c>
      <c r="F1" s="1" t="s">
        <v>27</v>
      </c>
      <c r="I1" t="s">
        <v>2</v>
      </c>
      <c r="J1" s="2">
        <v>44652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59" t="s">
        <v>43</v>
      </c>
      <c r="C4" s="60" t="s">
        <v>45</v>
      </c>
      <c r="D4" s="7" t="s">
        <v>59</v>
      </c>
      <c r="E4" s="22">
        <v>180</v>
      </c>
      <c r="F4" s="8"/>
      <c r="G4" s="27">
        <f>298.77/160*180</f>
        <v>336.11624999999998</v>
      </c>
      <c r="H4" s="27">
        <f>29.78/160*180</f>
        <v>33.502500000000005</v>
      </c>
      <c r="I4" s="27">
        <f>7.25/160*180</f>
        <v>8.15625</v>
      </c>
      <c r="J4" s="28">
        <f>28.6/160*180</f>
        <v>32.175000000000004</v>
      </c>
    </row>
    <row r="5" spans="1:10" s="43" customFormat="1" ht="12" customHeight="1" thickBot="1" x14ac:dyDescent="0.3">
      <c r="A5" s="45" t="s">
        <v>24</v>
      </c>
      <c r="B5" s="10" t="s">
        <v>44</v>
      </c>
      <c r="C5" s="37" t="s">
        <v>46</v>
      </c>
      <c r="D5" s="11" t="s">
        <v>60</v>
      </c>
      <c r="E5" s="22">
        <v>50</v>
      </c>
      <c r="F5" s="12"/>
      <c r="G5" s="23">
        <f>37.35/30*50</f>
        <v>62.250000000000007</v>
      </c>
      <c r="H5" s="23">
        <f>2.1/30*50</f>
        <v>3.5000000000000004</v>
      </c>
      <c r="I5" s="23">
        <f>2.55/30*50</f>
        <v>4.25</v>
      </c>
      <c r="J5" s="44">
        <f>1.5/30*50</f>
        <v>2.5</v>
      </c>
    </row>
    <row r="6" spans="1:10" s="43" customFormat="1" ht="15" customHeight="1" thickBot="1" x14ac:dyDescent="0.3">
      <c r="A6" s="42"/>
      <c r="B6" s="40" t="s">
        <v>23</v>
      </c>
      <c r="C6" s="37" t="s">
        <v>47</v>
      </c>
      <c r="D6" s="20" t="s">
        <v>36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0" x14ac:dyDescent="0.25">
      <c r="A7" s="9"/>
      <c r="B7" s="48" t="s">
        <v>38</v>
      </c>
      <c r="C7" s="37" t="s">
        <v>48</v>
      </c>
      <c r="D7" s="11" t="s">
        <v>37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0" x14ac:dyDescent="0.25">
      <c r="A8" s="9"/>
      <c r="B8" s="10" t="s">
        <v>21</v>
      </c>
      <c r="C8" s="37" t="s">
        <v>31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706.28625</v>
      </c>
      <c r="H9" s="26">
        <f t="shared" ref="H9:I9" si="0">SUM(H4:H8)</f>
        <v>43.712500000000006</v>
      </c>
      <c r="I9" s="26">
        <f t="shared" si="0"/>
        <v>15.796250000000001</v>
      </c>
      <c r="J9" s="33">
        <f>SUM(J4:J8)</f>
        <v>97.325000000000003</v>
      </c>
    </row>
    <row r="10" spans="1:10" ht="30" customHeight="1" x14ac:dyDescent="0.25">
      <c r="A10" s="9" t="s">
        <v>16</v>
      </c>
      <c r="B10" s="16" t="s">
        <v>17</v>
      </c>
      <c r="C10" s="37" t="s">
        <v>58</v>
      </c>
      <c r="D10" s="17" t="s">
        <v>32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25</v>
      </c>
      <c r="B11" s="10" t="s">
        <v>18</v>
      </c>
      <c r="C11" s="37" t="s">
        <v>49</v>
      </c>
      <c r="D11" s="11" t="s">
        <v>53</v>
      </c>
      <c r="E11" s="23">
        <v>250</v>
      </c>
      <c r="F11" s="12"/>
      <c r="G11" s="29">
        <f>82.37/200*250</f>
        <v>102.96250000000001</v>
      </c>
      <c r="H11" s="29">
        <f>2.43/200*250</f>
        <v>3.0375000000000001</v>
      </c>
      <c r="I11" s="29">
        <f>3.82/200*250</f>
        <v>4.7749999999999995</v>
      </c>
      <c r="J11" s="30">
        <f>9.58/200*250</f>
        <v>11.975</v>
      </c>
    </row>
    <row r="12" spans="1:10" ht="33" customHeight="1" x14ac:dyDescent="0.25">
      <c r="A12" s="9"/>
      <c r="B12" s="10" t="s">
        <v>19</v>
      </c>
      <c r="C12" s="37" t="s">
        <v>50</v>
      </c>
      <c r="D12" s="11" t="s">
        <v>54</v>
      </c>
      <c r="E12" s="23">
        <v>100</v>
      </c>
      <c r="F12" s="12"/>
      <c r="G12" s="46">
        <f>205.46/90*100</f>
        <v>228.28888888888889</v>
      </c>
      <c r="H12" s="46">
        <f>8.38/90*100</f>
        <v>9.3111111111111118</v>
      </c>
      <c r="I12" s="46">
        <f>15.02/90*100</f>
        <v>16.68888888888889</v>
      </c>
      <c r="J12" s="47">
        <f>9.19/90*100</f>
        <v>10.21111111111111</v>
      </c>
    </row>
    <row r="13" spans="1:10" ht="33" customHeight="1" x14ac:dyDescent="0.25">
      <c r="A13" s="9"/>
      <c r="B13" s="10" t="s">
        <v>57</v>
      </c>
      <c r="C13" s="37" t="s">
        <v>51</v>
      </c>
      <c r="D13" s="11" t="s">
        <v>55</v>
      </c>
      <c r="E13" s="23">
        <v>180</v>
      </c>
      <c r="F13" s="12"/>
      <c r="G13" s="46">
        <f>252.3/150*180</f>
        <v>302.76000000000005</v>
      </c>
      <c r="H13" s="46">
        <f>7.06/150*180</f>
        <v>8.4719999999999995</v>
      </c>
      <c r="I13" s="46">
        <f>7.43/150*180</f>
        <v>8.9160000000000004</v>
      </c>
      <c r="J13" s="47">
        <f>39.3/150*180</f>
        <v>47.159999999999989</v>
      </c>
    </row>
    <row r="14" spans="1:10" x14ac:dyDescent="0.25">
      <c r="A14" s="9"/>
      <c r="B14" s="10" t="s">
        <v>23</v>
      </c>
      <c r="C14" s="37" t="s">
        <v>52</v>
      </c>
      <c r="D14" s="11" t="s">
        <v>56</v>
      </c>
      <c r="E14" s="23">
        <v>200</v>
      </c>
      <c r="F14" s="12"/>
      <c r="G14" s="29">
        <v>48.8</v>
      </c>
      <c r="H14" s="29">
        <v>0.08</v>
      </c>
      <c r="I14" s="29">
        <v>0.08</v>
      </c>
      <c r="J14" s="30">
        <v>11.94</v>
      </c>
    </row>
    <row r="15" spans="1:10" x14ac:dyDescent="0.25">
      <c r="A15" s="9"/>
      <c r="B15" s="10" t="s">
        <v>20</v>
      </c>
      <c r="C15" s="37" t="s">
        <v>30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21</v>
      </c>
      <c r="C16" s="37" t="s">
        <v>31</v>
      </c>
      <c r="D16" s="11" t="s">
        <v>22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806.29138888888883</v>
      </c>
      <c r="H18" s="25">
        <f t="shared" ref="H18:J18" si="1">SUM(H10:H17)</f>
        <v>25.130611111111108</v>
      </c>
      <c r="I18" s="25">
        <f t="shared" si="1"/>
        <v>31.059888888888889</v>
      </c>
      <c r="J18" s="25">
        <f t="shared" si="1"/>
        <v>106.57611111111109</v>
      </c>
    </row>
    <row r="20" spans="1:10" x14ac:dyDescent="0.25">
      <c r="A20" t="s">
        <v>28</v>
      </c>
    </row>
    <row r="21" spans="1:10" x14ac:dyDescent="0.25">
      <c r="A21" t="s">
        <v>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oem</cp:lastModifiedBy>
  <cp:lastPrinted>2022-03-17T07:32:07Z</cp:lastPrinted>
  <dcterms:created xsi:type="dcterms:W3CDTF">2021-05-20T08:28:34Z</dcterms:created>
  <dcterms:modified xsi:type="dcterms:W3CDTF">2022-03-30T15:15:51Z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