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28800" windowHeight="11340"/>
  </bookViews>
  <sheets>
    <sheet name="7-11 лет" sheetId="6" r:id="rId1"/>
    <sheet name="12-18 лет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G12" i="7"/>
  <c r="G19" i="7" s="1"/>
  <c r="E10" i="7"/>
  <c r="J6" i="7"/>
  <c r="I6" i="7"/>
  <c r="H6" i="7"/>
  <c r="G6" i="7"/>
  <c r="J5" i="7"/>
  <c r="I5" i="7"/>
  <c r="H5" i="7"/>
  <c r="H10" i="7" s="1"/>
  <c r="G5" i="7"/>
  <c r="G10" i="7" s="1"/>
  <c r="J13" i="6"/>
  <c r="I13" i="6"/>
  <c r="H13" i="6"/>
  <c r="G13" i="6"/>
  <c r="J10" i="7" l="1"/>
  <c r="I10" i="7"/>
  <c r="H19" i="7"/>
</calcChain>
</file>

<file path=xl/sharedStrings.xml><?xml version="1.0" encoding="utf-8"?>
<sst xmlns="http://schemas.openxmlformats.org/spreadsheetml/2006/main" count="120" uniqueCount="59">
  <si>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</si>
  <si>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</si>
  <si>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</si>
  <si>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</si>
  <si>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</si>
  <si>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</si>
  <si>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</si>
  <si>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</si>
  <si>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</si>
  <si>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</si>
  <si>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</si>
  <si>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</si>
  <si>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</si>
  <si>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</si>
  <si>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</si>
  <si>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</si>
  <si>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</si>
  <si>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</si>
  <si>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</si>
  <si>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</si>
  <si>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</si>
  <si>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</si>
  <si>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</si>
  <si>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</si>
  <si>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</si>
  <si>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</si>
  <si>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</si>
  <si>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</si>
  <si>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</si>
  <si>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</si>
  <si>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</si>
  <si>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</si>
  <si>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</si>
  <si>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</si>
  <si>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</si>
  <si>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</si>
  <si>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</si>
  <si>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</si>
  <si>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</si>
  <si>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12-18 лет</t>
  </si>
  <si>
    <t xml:space="preserve">12-18 лет 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</si>
  <si>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</si>
  <si>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</si>
  <si>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</si>
  <si>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</si>
  <si>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</si>
  <si>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</si>
  <si>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</si>
  <si>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</si>
  <si>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</si>
  <si>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</si>
  <si>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</si>
  <si>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</si>
  <si>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</si>
  <si>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</si>
  <si>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</si>
  <si>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</si>
  <si>
    <t>МАОУ "  Школа -гимназия № 1 "</t>
  </si>
  <si>
    <t>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</si>
</sst>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3" sqref="J3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41.285156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 x14ac:dyDescent="0.25">
      <c r="A1" t="s">
        <v>0</v>
      </c>
      <c r="B1" s="52" t="s">
        <v>57</v>
      </c>
      <c r="C1" s="53"/>
      <c r="D1" s="54"/>
      <c r="E1" t="s">
        <v>1</v>
      </c>
      <c r="F1" s="1" t="s">
        <v>58</v>
      </c>
      <c r="I1" t="s">
        <v>2</v>
      </c>
      <c r="J1" s="2" t="s">
        <v>41</v>
      </c>
    </row>
    <row r="2" spans="1:10" ht="15.75" thickBot="1" x14ac:dyDescent="0.3">
      <c r="J2" s="55">
        <v>44480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42</v>
      </c>
      <c r="D5" s="13" t="s">
        <v>43</v>
      </c>
      <c r="E5" s="25">
        <v>90</v>
      </c>
      <c r="F5" s="14"/>
      <c r="G5" s="32">
        <v>158.94</v>
      </c>
      <c r="H5" s="32">
        <v>17.940000000000001</v>
      </c>
      <c r="I5" s="32">
        <v>6.74</v>
      </c>
      <c r="J5" s="33">
        <v>6.63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44</v>
      </c>
      <c r="E6" s="25">
        <v>150</v>
      </c>
      <c r="F6" s="14"/>
      <c r="G6" s="32">
        <v>288.27999999999997</v>
      </c>
      <c r="H6" s="32">
        <v>10.4</v>
      </c>
      <c r="I6" s="32">
        <v>6.71</v>
      </c>
      <c r="J6" s="33">
        <v>46.57</v>
      </c>
    </row>
    <row r="7" spans="1:10" ht="15.75" thickBot="1" x14ac:dyDescent="0.3">
      <c r="A7" s="11"/>
      <c r="B7" s="48" t="s">
        <v>45</v>
      </c>
      <c r="C7" s="41" t="s">
        <v>30</v>
      </c>
      <c r="D7" s="13" t="s">
        <v>46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548.28</v>
      </c>
      <c r="H10" s="29">
        <v>31.1</v>
      </c>
      <c r="I10" s="29">
        <v>13.75</v>
      </c>
      <c r="J10" s="36">
        <v>75.03</v>
      </c>
    </row>
    <row r="11" spans="1:10" x14ac:dyDescent="0.25">
      <c r="A11" s="6" t="s">
        <v>15</v>
      </c>
      <c r="B11" s="18" t="s">
        <v>36</v>
      </c>
      <c r="C11" s="8" t="s">
        <v>38</v>
      </c>
      <c r="D11" s="9" t="s">
        <v>37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x14ac:dyDescent="0.25">
      <c r="A12" s="11" t="s">
        <v>34</v>
      </c>
      <c r="B12" s="48" t="s">
        <v>35</v>
      </c>
      <c r="C12" s="48" t="s">
        <v>47</v>
      </c>
      <c r="D12" s="13" t="s">
        <v>48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1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49</v>
      </c>
      <c r="D14" s="20" t="s">
        <v>50</v>
      </c>
      <c r="E14" s="37">
        <v>60</v>
      </c>
      <c r="F14" s="21"/>
      <c r="G14" s="38">
        <v>57.2</v>
      </c>
      <c r="H14" s="38">
        <v>0.92</v>
      </c>
      <c r="I14" s="38">
        <v>3.65</v>
      </c>
      <c r="J14" s="39">
        <v>5.12</v>
      </c>
    </row>
    <row r="15" spans="1:10" ht="33" customHeight="1" x14ac:dyDescent="0.25">
      <c r="A15" s="11" t="s">
        <v>27</v>
      </c>
      <c r="B15" s="12" t="s">
        <v>18</v>
      </c>
      <c r="C15" s="41" t="s">
        <v>33</v>
      </c>
      <c r="D15" s="13" t="s">
        <v>32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x14ac:dyDescent="0.25">
      <c r="A16" s="11"/>
      <c r="B16" s="12" t="s">
        <v>19</v>
      </c>
      <c r="C16" s="41" t="s">
        <v>51</v>
      </c>
      <c r="D16" s="13" t="s">
        <v>52</v>
      </c>
      <c r="E16" s="26">
        <v>90</v>
      </c>
      <c r="F16" s="14"/>
      <c r="G16" s="32">
        <v>136.09</v>
      </c>
      <c r="H16" s="32">
        <v>8.1</v>
      </c>
      <c r="I16" s="32">
        <v>9.33</v>
      </c>
      <c r="J16" s="33">
        <v>4.944</v>
      </c>
    </row>
    <row r="17" spans="1:10" x14ac:dyDescent="0.25">
      <c r="A17" s="11"/>
      <c r="B17" s="12" t="s">
        <v>20</v>
      </c>
      <c r="C17" s="41" t="s">
        <v>53</v>
      </c>
      <c r="D17" s="13" t="s">
        <v>54</v>
      </c>
      <c r="E17" s="26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12" t="s">
        <v>35</v>
      </c>
      <c r="C18" s="41" t="s">
        <v>55</v>
      </c>
      <c r="D18" s="13" t="s">
        <v>56</v>
      </c>
      <c r="E18" s="26">
        <v>200</v>
      </c>
      <c r="F18" s="14"/>
      <c r="G18" s="32">
        <v>85.42</v>
      </c>
      <c r="H18" s="32">
        <v>1.04</v>
      </c>
      <c r="I18" s="32">
        <v>0.06</v>
      </c>
      <c r="J18" s="33">
        <v>20.18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735</v>
      </c>
      <c r="H22" s="28">
        <v>25</v>
      </c>
      <c r="I22" s="28">
        <v>24</v>
      </c>
      <c r="J22" s="46">
        <v>106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J3" sqref="J3"/>
    </sheetView>
  </sheetViews>
  <sheetFormatPr defaultRowHeight="15" x14ac:dyDescent="0.25"/>
  <cols>
    <col min="1" max="1" width="12.28515625" customWidth="1"/>
    <col min="2" max="2" width="11.28515625" customWidth="1"/>
    <col min="3" max="3" width="12.140625" customWidth="1"/>
    <col min="4" max="4" width="39.710937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52" t="s">
        <v>57</v>
      </c>
      <c r="C1" s="53"/>
      <c r="D1" s="54"/>
      <c r="E1" t="s">
        <v>1</v>
      </c>
      <c r="F1" s="1" t="s">
        <v>58</v>
      </c>
      <c r="I1" t="s">
        <v>2</v>
      </c>
      <c r="J1" s="2" t="s">
        <v>41</v>
      </c>
    </row>
    <row r="2" spans="1:10" ht="15.75" thickBot="1" x14ac:dyDescent="0.3">
      <c r="J2" s="55">
        <v>44480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39</v>
      </c>
      <c r="B5" s="12" t="s">
        <v>19</v>
      </c>
      <c r="C5" s="41" t="s">
        <v>42</v>
      </c>
      <c r="D5" s="13" t="s">
        <v>43</v>
      </c>
      <c r="E5" s="25">
        <v>100</v>
      </c>
      <c r="F5" s="14"/>
      <c r="G5" s="32">
        <f>158.94/90*100</f>
        <v>176.6</v>
      </c>
      <c r="H5" s="32">
        <f>17.94/90*100</f>
        <v>19.933333333333334</v>
      </c>
      <c r="I5" s="32">
        <f>6.74/90*100</f>
        <v>7.4888888888888889</v>
      </c>
      <c r="J5" s="33">
        <f>6.63/90*100</f>
        <v>7.3666666666666671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44</v>
      </c>
      <c r="E6" s="25">
        <v>180</v>
      </c>
      <c r="F6" s="14"/>
      <c r="G6" s="32">
        <f>288.28/150*180</f>
        <v>345.93599999999992</v>
      </c>
      <c r="H6" s="32">
        <f>10.4/150*180</f>
        <v>12.479999999999999</v>
      </c>
      <c r="I6" s="32">
        <f>6.71/150*180</f>
        <v>8.0519999999999996</v>
      </c>
      <c r="J6" s="33">
        <f>46.57/150*180</f>
        <v>55.884</v>
      </c>
    </row>
    <row r="7" spans="1:10" ht="15.75" thickBot="1" x14ac:dyDescent="0.3">
      <c r="A7" s="11"/>
      <c r="B7" s="48" t="s">
        <v>45</v>
      </c>
      <c r="C7" s="41" t="s">
        <v>30</v>
      </c>
      <c r="D7" s="13" t="s">
        <v>46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f>SUM(E4:E9)</f>
        <v>570</v>
      </c>
      <c r="F10" s="29">
        <v>84.66</v>
      </c>
      <c r="G10" s="29">
        <f>SUM(G4:G8)</f>
        <v>633.29599999999982</v>
      </c>
      <c r="H10" s="29">
        <f>SUM(H4:H9)</f>
        <v>45.153333333333336</v>
      </c>
      <c r="I10" s="29">
        <f>SUM(I4:I9)</f>
        <v>16.380888888888887</v>
      </c>
      <c r="J10" s="36">
        <f>SUM(J4:J9)</f>
        <v>75.100666666666655</v>
      </c>
    </row>
    <row r="11" spans="1:10" ht="15" customHeight="1" x14ac:dyDescent="0.25">
      <c r="A11" s="11" t="s">
        <v>16</v>
      </c>
      <c r="B11" s="19" t="s">
        <v>17</v>
      </c>
      <c r="C11" s="43" t="s">
        <v>49</v>
      </c>
      <c r="D11" s="20" t="s">
        <v>50</v>
      </c>
      <c r="E11" s="37">
        <v>60</v>
      </c>
      <c r="F11" s="21"/>
      <c r="G11" s="38">
        <v>57.2</v>
      </c>
      <c r="H11" s="38">
        <v>0.92</v>
      </c>
      <c r="I11" s="38">
        <v>3.65</v>
      </c>
      <c r="J11" s="39">
        <v>5.12</v>
      </c>
    </row>
    <row r="12" spans="1:10" ht="33" customHeight="1" x14ac:dyDescent="0.25">
      <c r="A12" s="11" t="s">
        <v>40</v>
      </c>
      <c r="B12" s="12" t="s">
        <v>18</v>
      </c>
      <c r="C12" s="41" t="s">
        <v>33</v>
      </c>
      <c r="D12" s="13" t="s">
        <v>32</v>
      </c>
      <c r="E12" s="26">
        <v>250</v>
      </c>
      <c r="F12" s="14"/>
      <c r="G12" s="32">
        <f>119.02/200*250</f>
        <v>148.77499999999998</v>
      </c>
      <c r="H12" s="32">
        <f>4.6/200*250</f>
        <v>5.75</v>
      </c>
      <c r="I12" s="32">
        <f>3.45/200*250</f>
        <v>4.3125</v>
      </c>
      <c r="J12" s="33">
        <f>17.39/200*250</f>
        <v>21.737500000000001</v>
      </c>
    </row>
    <row r="13" spans="1:10" x14ac:dyDescent="0.25">
      <c r="A13" s="11"/>
      <c r="B13" s="12" t="s">
        <v>19</v>
      </c>
      <c r="C13" s="41" t="s">
        <v>51</v>
      </c>
      <c r="D13" s="13" t="s">
        <v>52</v>
      </c>
      <c r="E13" s="26">
        <v>100</v>
      </c>
      <c r="F13" s="14"/>
      <c r="G13" s="32">
        <f>136.09/90*100</f>
        <v>151.21111111111111</v>
      </c>
      <c r="H13" s="32">
        <f>8.1/90*100</f>
        <v>9</v>
      </c>
      <c r="I13" s="32">
        <f>9.33/90*100</f>
        <v>10.366666666666667</v>
      </c>
      <c r="J13" s="33">
        <f>4.944/90*100</f>
        <v>5.4933333333333332</v>
      </c>
    </row>
    <row r="14" spans="1:10" x14ac:dyDescent="0.25">
      <c r="A14" s="11"/>
      <c r="B14" s="12" t="s">
        <v>20</v>
      </c>
      <c r="C14" s="41" t="s">
        <v>53</v>
      </c>
      <c r="D14" s="13" t="s">
        <v>54</v>
      </c>
      <c r="E14" s="26">
        <v>180</v>
      </c>
      <c r="F14" s="14"/>
      <c r="G14" s="32">
        <f>222.62/150*180</f>
        <v>267.14400000000001</v>
      </c>
      <c r="H14" s="32">
        <f>6.23/150*180</f>
        <v>7.4760000000000009</v>
      </c>
      <c r="I14" s="32">
        <f>6.56/150*180</f>
        <v>7.8719999999999999</v>
      </c>
      <c r="J14" s="33">
        <f>34.68/150*180</f>
        <v>41.616</v>
      </c>
    </row>
    <row r="15" spans="1:10" x14ac:dyDescent="0.25">
      <c r="A15" s="11"/>
      <c r="B15" s="12" t="s">
        <v>35</v>
      </c>
      <c r="C15" s="41" t="s">
        <v>55</v>
      </c>
      <c r="D15" s="13" t="s">
        <v>56</v>
      </c>
      <c r="E15" s="26">
        <v>200</v>
      </c>
      <c r="F15" s="14"/>
      <c r="G15" s="32">
        <v>85.42</v>
      </c>
      <c r="H15" s="32">
        <v>1.04</v>
      </c>
      <c r="I15" s="32">
        <v>0.06</v>
      </c>
      <c r="J15" s="33">
        <v>20.18</v>
      </c>
    </row>
    <row r="16" spans="1:10" x14ac:dyDescent="0.25">
      <c r="A16" s="11"/>
      <c r="B16" s="12" t="s">
        <v>21</v>
      </c>
      <c r="C16" s="41" t="s">
        <v>24</v>
      </c>
      <c r="D16" s="13" t="s">
        <v>14</v>
      </c>
      <c r="E16" s="26">
        <v>30</v>
      </c>
      <c r="F16" s="14"/>
      <c r="G16" s="32">
        <v>62.38</v>
      </c>
      <c r="H16" s="32">
        <v>2.2799999999999998</v>
      </c>
      <c r="I16" s="32">
        <v>0.24</v>
      </c>
      <c r="J16" s="33">
        <v>10.35</v>
      </c>
    </row>
    <row r="17" spans="1:10" x14ac:dyDescent="0.25">
      <c r="A17" s="11"/>
      <c r="B17" s="12" t="s">
        <v>22</v>
      </c>
      <c r="C17" s="41" t="s">
        <v>25</v>
      </c>
      <c r="D17" s="13" t="s">
        <v>23</v>
      </c>
      <c r="E17" s="26">
        <v>30</v>
      </c>
      <c r="F17" s="32"/>
      <c r="G17" s="32">
        <v>62.34</v>
      </c>
      <c r="H17" s="32">
        <v>1.47</v>
      </c>
      <c r="I17" s="32">
        <v>0.3</v>
      </c>
      <c r="J17" s="33">
        <v>13.44</v>
      </c>
    </row>
    <row r="18" spans="1:10" x14ac:dyDescent="0.25">
      <c r="A18" s="11"/>
      <c r="B18" s="22"/>
      <c r="C18" s="22"/>
      <c r="D18" s="23"/>
      <c r="E18" s="24"/>
      <c r="F18" s="44"/>
      <c r="G18" s="27"/>
      <c r="H18" s="27"/>
      <c r="I18" s="27"/>
      <c r="J18" s="45"/>
    </row>
    <row r="19" spans="1:10" ht="15.75" thickBot="1" x14ac:dyDescent="0.3">
      <c r="A19" s="15"/>
      <c r="B19" s="16"/>
      <c r="C19" s="16"/>
      <c r="D19" s="17"/>
      <c r="E19" s="28">
        <f>SUM(E11:E18)</f>
        <v>850</v>
      </c>
      <c r="F19" s="29">
        <v>84.66</v>
      </c>
      <c r="G19" s="28">
        <f>SUM(G11:G18)</f>
        <v>834.47011111111112</v>
      </c>
      <c r="H19" s="28">
        <f t="shared" ref="H19:J19" si="0">SUM(H11:H18)</f>
        <v>27.936</v>
      </c>
      <c r="I19" s="28">
        <f t="shared" si="0"/>
        <v>26.801166666666663</v>
      </c>
      <c r="J19" s="28">
        <f t="shared" si="0"/>
        <v>117.93683333333334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2021-09-06T12:26:22Z</cp:lastPrinted>
  <dcterms:created xsi:type="dcterms:W3CDTF">2021-05-20T08:28:34Z</dcterms:created>
  <dcterms:modified xsi:type="dcterms:W3CDTF">2021-10-12T16:32:33Z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