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ариса\Сайт на\меню\"/>
    </mc:Choice>
  </mc:AlternateContent>
  <bookViews>
    <workbookView xWindow="0" yWindow="0" windowWidth="28800" windowHeight="11340"/>
  </bookViews>
  <sheets>
    <sheet name="7-11 лет" sheetId="6" r:id="rId1"/>
    <sheet name="12-18 лет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I10" i="7"/>
  <c r="E10" i="7"/>
  <c r="J6" i="7"/>
  <c r="I6" i="7"/>
  <c r="H6" i="7"/>
  <c r="H10" i="7" s="1"/>
  <c r="G6" i="7"/>
  <c r="G10" i="7" s="1"/>
  <c r="J5" i="7"/>
  <c r="J10" i="7" s="1"/>
  <c r="I5" i="7"/>
  <c r="H5" i="7"/>
  <c r="G5" i="7"/>
  <c r="J14" i="6"/>
  <c r="I14" i="6"/>
  <c r="H14" i="6"/>
  <c r="G14" i="6"/>
  <c r="G19" i="7" l="1"/>
</calcChain>
</file>

<file path=xl/sharedStrings.xml><?xml version="1.0" encoding="utf-8"?>
<sst xmlns="http://schemas.openxmlformats.org/spreadsheetml/2006/main" count="126" uniqueCount="57">
  <si>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</si>
  <si>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</si>
  <si>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</si>
  <si>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</si>
  <si>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</si>
  <si>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</si>
  <si>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</si>
  <si>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</si>
  <si>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</si>
  <si>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</si>
  <si>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</si>
  <si>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</si>
  <si>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</si>
  <si>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</si>
  <si>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</si>
  <si>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</si>
  <si>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</si>
  <si>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</si>
  <si>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</si>
  <si>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</si>
  <si>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</si>
  <si>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</si>
  <si>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</si>
  <si>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</si>
  <si>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</si>
  <si>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</si>
  <si>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</si>
  <si>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</si>
  <si>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</si>
  <si>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</si>
  <si>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</si>
  <si>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</si>
  <si>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</si>
  <si>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</si>
  <si>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</si>
  <si>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</si>
  <si>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</si>
  <si>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</si>
  <si>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</si>
  <si>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</si>
  <si>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</si>
  <si>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</si>
  <si>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</si>
  <si>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</si>
  <si>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</si>
  <si>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</si>
  <si>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</si>
  <si>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</si>
  <si>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</si>
  <si>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</si>
  <si>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</si>
  <si>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</si>
  <si>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</si>
  <si>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12-18 лет</t>
  </si>
  <si>
    <t xml:space="preserve">12-18 лет </t>
  </si>
  <si>
    <t>МАОУ "  Школа -гимназия № 1 "</t>
  </si>
  <si>
    <t>А,Б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</si>
</sst>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3" sqref="J3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52</v>
      </c>
    </row>
    <row r="2" spans="1:10" ht="15.75" thickBot="1" x14ac:dyDescent="0.3">
      <c r="J2" s="51">
        <v>44473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3" sqref="J3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52</v>
      </c>
    </row>
    <row r="2" spans="1:10" ht="15.75" thickBot="1" x14ac:dyDescent="0.3">
      <c r="J2" s="51">
        <v>44473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53</v>
      </c>
      <c r="B5" s="12" t="s">
        <v>19</v>
      </c>
      <c r="C5" s="41" t="s">
        <v>38</v>
      </c>
      <c r="D5" s="13" t="s">
        <v>41</v>
      </c>
      <c r="E5" s="25">
        <v>100</v>
      </c>
      <c r="F5" s="14"/>
      <c r="G5" s="32">
        <f>163.25/90*100</f>
        <v>181.38888888888889</v>
      </c>
      <c r="H5" s="32">
        <f>19.63/90*100</f>
        <v>21.81111111111111</v>
      </c>
      <c r="I5" s="32">
        <f>4.8/90*100</f>
        <v>5.333333333333333</v>
      </c>
      <c r="J5" s="33">
        <f>10.39/90*100</f>
        <v>11.544444444444444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180</v>
      </c>
      <c r="F6" s="14"/>
      <c r="G6" s="32">
        <f>215.34/150*180</f>
        <v>258.40800000000002</v>
      </c>
      <c r="H6" s="32">
        <f>4.59/150*180</f>
        <v>5.508</v>
      </c>
      <c r="I6" s="32">
        <f>7.02/150*180</f>
        <v>8.4239999999999995</v>
      </c>
      <c r="J6" s="33">
        <f>33.46/150*180</f>
        <v>40.152000000000001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f>SUM(E4:E9)</f>
        <v>580</v>
      </c>
      <c r="F10" s="29">
        <v>84.66</v>
      </c>
      <c r="G10" s="29">
        <f>SUM(G4:G9)</f>
        <v>606.41688888888893</v>
      </c>
      <c r="H10" s="29">
        <f t="shared" ref="H10:J10" si="0">SUM(H4:H9)</f>
        <v>31.27911111111111</v>
      </c>
      <c r="I10" s="29">
        <f t="shared" si="0"/>
        <v>14.377333333333333</v>
      </c>
      <c r="J10" s="29">
        <f t="shared" si="0"/>
        <v>87.99644444444445</v>
      </c>
    </row>
    <row r="11" spans="1:10" ht="15" customHeight="1" x14ac:dyDescent="0.25">
      <c r="A11" s="11" t="s">
        <v>16</v>
      </c>
      <c r="B11" s="19" t="s">
        <v>17</v>
      </c>
      <c r="C11" s="43" t="s">
        <v>47</v>
      </c>
      <c r="D11" s="20" t="s">
        <v>44</v>
      </c>
      <c r="E11" s="37">
        <v>60</v>
      </c>
      <c r="F11" s="21"/>
      <c r="G11" s="38">
        <v>44.09</v>
      </c>
      <c r="H11" s="38">
        <v>0.77</v>
      </c>
      <c r="I11" s="38">
        <v>3.09</v>
      </c>
      <c r="J11" s="39">
        <v>3.3</v>
      </c>
    </row>
    <row r="12" spans="1:10" ht="33" customHeight="1" x14ac:dyDescent="0.25">
      <c r="A12" s="11" t="s">
        <v>54</v>
      </c>
      <c r="B12" s="12" t="s">
        <v>18</v>
      </c>
      <c r="C12" s="41" t="s">
        <v>34</v>
      </c>
      <c r="D12" s="13" t="s">
        <v>33</v>
      </c>
      <c r="E12" s="26">
        <v>250</v>
      </c>
      <c r="F12" s="14"/>
      <c r="G12" s="32">
        <f>119.02/200*250</f>
        <v>148.77499999999998</v>
      </c>
      <c r="H12" s="32">
        <f>4.6/200*250</f>
        <v>5.75</v>
      </c>
      <c r="I12" s="32">
        <f>3.45/200*250</f>
        <v>4.3125</v>
      </c>
      <c r="J12" s="33">
        <f>17.39/200*250</f>
        <v>21.737500000000001</v>
      </c>
    </row>
    <row r="13" spans="1:10" x14ac:dyDescent="0.25">
      <c r="A13" s="11"/>
      <c r="B13" s="12" t="s">
        <v>19</v>
      </c>
      <c r="C13" s="41" t="s">
        <v>48</v>
      </c>
      <c r="D13" s="13" t="s">
        <v>45</v>
      </c>
      <c r="E13" s="26">
        <v>100</v>
      </c>
      <c r="F13" s="14"/>
      <c r="G13" s="32">
        <f>237.25/90*100</f>
        <v>263.61111111111109</v>
      </c>
      <c r="H13" s="32">
        <f>15.56/90*100</f>
        <v>17.288888888888891</v>
      </c>
      <c r="I13" s="32">
        <f>13.95/90*100</f>
        <v>15.5</v>
      </c>
      <c r="J13" s="33">
        <f>12.35/90*100</f>
        <v>13.722222222222221</v>
      </c>
    </row>
    <row r="14" spans="1:10" x14ac:dyDescent="0.25">
      <c r="A14" s="11"/>
      <c r="B14" s="12" t="s">
        <v>20</v>
      </c>
      <c r="C14" s="41" t="s">
        <v>30</v>
      </c>
      <c r="D14" s="13" t="s">
        <v>40</v>
      </c>
      <c r="E14" s="26">
        <v>180</v>
      </c>
      <c r="F14" s="14"/>
      <c r="G14" s="32">
        <f>288.28/150*180</f>
        <v>345.93599999999992</v>
      </c>
      <c r="H14" s="32">
        <f>10.4/150*180</f>
        <v>12.479999999999999</v>
      </c>
      <c r="I14" s="32">
        <f>6.71/150*180</f>
        <v>8.0519999999999996</v>
      </c>
      <c r="J14" s="33">
        <f>46.57/150*180</f>
        <v>55.884</v>
      </c>
    </row>
    <row r="15" spans="1:10" ht="30" x14ac:dyDescent="0.25">
      <c r="A15" s="11"/>
      <c r="B15" s="12" t="s">
        <v>36</v>
      </c>
      <c r="C15" s="41" t="s">
        <v>49</v>
      </c>
      <c r="D15" s="13" t="s">
        <v>46</v>
      </c>
      <c r="E15" s="26">
        <v>200</v>
      </c>
      <c r="F15" s="14"/>
      <c r="G15" s="32">
        <v>70.34</v>
      </c>
      <c r="H15" s="32">
        <v>0.18</v>
      </c>
      <c r="I15" s="32">
        <v>0.06</v>
      </c>
      <c r="J15" s="33">
        <v>17.27</v>
      </c>
    </row>
    <row r="16" spans="1:10" x14ac:dyDescent="0.25">
      <c r="A16" s="11"/>
      <c r="B16" s="12" t="s">
        <v>21</v>
      </c>
      <c r="C16" s="41" t="s">
        <v>24</v>
      </c>
      <c r="D16" s="13" t="s">
        <v>14</v>
      </c>
      <c r="E16" s="26">
        <v>20</v>
      </c>
      <c r="F16" s="14"/>
      <c r="G16" s="32">
        <v>35.119999999999997</v>
      </c>
      <c r="H16" s="32">
        <v>1.52</v>
      </c>
      <c r="I16" s="32">
        <v>0.16</v>
      </c>
      <c r="J16" s="33">
        <v>6.9</v>
      </c>
    </row>
    <row r="17" spans="1:10" x14ac:dyDescent="0.25">
      <c r="A17" s="11"/>
      <c r="B17" s="12" t="s">
        <v>22</v>
      </c>
      <c r="C17" s="41" t="s">
        <v>25</v>
      </c>
      <c r="D17" s="13" t="s">
        <v>23</v>
      </c>
      <c r="E17" s="26">
        <v>20</v>
      </c>
      <c r="F17" s="32"/>
      <c r="G17" s="32">
        <v>83.12</v>
      </c>
      <c r="H17" s="32">
        <v>1.96</v>
      </c>
      <c r="I17" s="32">
        <v>0.4</v>
      </c>
      <c r="J17" s="33">
        <v>17.920000000000002</v>
      </c>
    </row>
    <row r="18" spans="1:10" x14ac:dyDescent="0.25">
      <c r="A18" s="11"/>
      <c r="B18" s="22"/>
      <c r="C18" s="22"/>
      <c r="D18" s="23"/>
      <c r="E18" s="24"/>
      <c r="F18" s="44"/>
      <c r="G18" s="27"/>
      <c r="H18" s="27"/>
      <c r="I18" s="27"/>
      <c r="J18" s="45"/>
    </row>
    <row r="19" spans="1:10" ht="15.75" thickBot="1" x14ac:dyDescent="0.3">
      <c r="A19" s="15"/>
      <c r="B19" s="16"/>
      <c r="C19" s="16"/>
      <c r="D19" s="17"/>
      <c r="E19" s="28">
        <f>SUM(E11:E18)</f>
        <v>830</v>
      </c>
      <c r="F19" s="29">
        <v>84.66</v>
      </c>
      <c r="G19" s="28">
        <f>SUM(G11:G18)</f>
        <v>990.99211111111106</v>
      </c>
      <c r="H19" s="28">
        <f t="shared" ref="H19:J19" si="1">SUM(H11:H18)</f>
        <v>39.948888888888895</v>
      </c>
      <c r="I19" s="28">
        <f t="shared" si="1"/>
        <v>31.574499999999997</v>
      </c>
      <c r="J19" s="28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Larisa</cp:lastModifiedBy>
  <cp:lastPrinted>2021-09-06T12:26:22Z</cp:lastPrinted>
  <dcterms:created xsi:type="dcterms:W3CDTF">2021-05-20T08:28:34Z</dcterms:created>
  <dcterms:modified xsi:type="dcterms:W3CDTF">2021-10-12T16:26:32Z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